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2022 год\нац.проекты 2022 год\"/>
    </mc:Choice>
  </mc:AlternateContent>
  <bookViews>
    <workbookView xWindow="0" yWindow="0" windowWidth="28800" windowHeight="9615"/>
  </bookViews>
  <sheets>
    <sheet name="УМРИО " sheetId="2" r:id="rId1"/>
  </sheets>
  <definedNames>
    <definedName name="_xlnm.Print_Titles" localSheetId="0">'УМРИО '!$4:$5</definedName>
    <definedName name="_xlnm.Print_Area" localSheetId="0">'УМРИО '!$A$1:$K$61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61" i="2" l="1"/>
  <c r="I61" i="2"/>
  <c r="H61" i="2"/>
  <c r="G61" i="2"/>
  <c r="E61" i="2"/>
  <c r="D61" i="2"/>
  <c r="G60" i="2" l="1"/>
  <c r="C60" i="2"/>
  <c r="J57" i="2"/>
  <c r="I57" i="2"/>
  <c r="H57" i="2"/>
  <c r="F57" i="2"/>
  <c r="E57" i="2"/>
  <c r="D57" i="2"/>
  <c r="G56" i="2"/>
  <c r="C56" i="2"/>
  <c r="C57" i="2" s="1"/>
  <c r="G55" i="2"/>
  <c r="G57" i="2" s="1"/>
  <c r="C55" i="2"/>
  <c r="J51" i="2"/>
  <c r="I51" i="2"/>
  <c r="H51" i="2"/>
  <c r="F51" i="2"/>
  <c r="E51" i="2"/>
  <c r="D51" i="2"/>
  <c r="G50" i="2"/>
  <c r="C50" i="2"/>
  <c r="G49" i="2"/>
  <c r="G51" i="2" s="1"/>
  <c r="C49" i="2"/>
  <c r="C51" i="2" s="1"/>
  <c r="D45" i="2"/>
  <c r="G44" i="2"/>
  <c r="C44" i="2"/>
  <c r="G42" i="2"/>
  <c r="C42" i="2"/>
  <c r="J40" i="2"/>
  <c r="I40" i="2"/>
  <c r="I45" i="2" s="1"/>
  <c r="H40" i="2"/>
  <c r="G40" i="2" s="1"/>
  <c r="C40" i="2"/>
  <c r="G38" i="2"/>
  <c r="C38" i="2"/>
  <c r="G36" i="2"/>
  <c r="C36" i="2"/>
  <c r="G34" i="2"/>
  <c r="C34" i="2"/>
  <c r="J32" i="2"/>
  <c r="G32" i="2"/>
  <c r="F32" i="2"/>
  <c r="C32" i="2"/>
  <c r="G30" i="2"/>
  <c r="C30" i="2"/>
  <c r="J28" i="2"/>
  <c r="I28" i="2"/>
  <c r="H28" i="2"/>
  <c r="G28" i="2"/>
  <c r="F28" i="2"/>
  <c r="E28" i="2"/>
  <c r="E45" i="2" s="1"/>
  <c r="D28" i="2"/>
  <c r="G27" i="2"/>
  <c r="C27" i="2"/>
  <c r="C28" i="2" s="1"/>
  <c r="G26" i="2"/>
  <c r="C26" i="2"/>
  <c r="I24" i="2"/>
  <c r="H24" i="2"/>
  <c r="E24" i="2"/>
  <c r="D24" i="2"/>
  <c r="J23" i="2"/>
  <c r="J24" i="2" s="1"/>
  <c r="G23" i="2"/>
  <c r="G24" i="2" s="1"/>
  <c r="F23" i="2"/>
  <c r="F24" i="2" s="1"/>
  <c r="F45" i="2" s="1"/>
  <c r="F61" i="2" s="1"/>
  <c r="C23" i="2"/>
  <c r="C24" i="2" s="1"/>
  <c r="J22" i="2"/>
  <c r="G22" i="2"/>
  <c r="F22" i="2"/>
  <c r="C22" i="2"/>
  <c r="J20" i="2"/>
  <c r="G20" i="2"/>
  <c r="F20" i="2"/>
  <c r="C20" i="2"/>
  <c r="J19" i="2"/>
  <c r="G19" i="2"/>
  <c r="F19" i="2"/>
  <c r="C19" i="2"/>
  <c r="J13" i="2"/>
  <c r="I13" i="2"/>
  <c r="H13" i="2"/>
  <c r="G13" i="2"/>
  <c r="F13" i="2"/>
  <c r="E13" i="2"/>
  <c r="D13" i="2"/>
  <c r="G12" i="2"/>
  <c r="C12" i="2"/>
  <c r="C13" i="2" s="1"/>
  <c r="G9" i="2"/>
  <c r="C9" i="2"/>
  <c r="C45" i="2" l="1"/>
  <c r="C61" i="2" s="1"/>
  <c r="J45" i="2"/>
  <c r="G45" i="2"/>
  <c r="H45" i="2"/>
</calcChain>
</file>

<file path=xl/sharedStrings.xml><?xml version="1.0" encoding="utf-8"?>
<sst xmlns="http://schemas.openxmlformats.org/spreadsheetml/2006/main" count="120" uniqueCount="84">
  <si>
    <t xml:space="preserve">Наименование  мероприятия в рамках национального проекта, регионального проекта, государственной программы Иркутской области 
</t>
  </si>
  <si>
    <t>Финансирование 
тыс. руб. (План)</t>
  </si>
  <si>
    <t xml:space="preserve">Текущее состояние реализации мероприятия </t>
  </si>
  <si>
    <t>Всего</t>
  </si>
  <si>
    <t>федеральный бюджет</t>
  </si>
  <si>
    <t>областной бюджет</t>
  </si>
  <si>
    <t>местный бюджет</t>
  </si>
  <si>
    <t>НП</t>
  </si>
  <si>
    <t>РП</t>
  </si>
  <si>
    <t>ГП</t>
  </si>
  <si>
    <t>Жилье и городская среда</t>
  </si>
  <si>
    <t>мероприятия МП</t>
  </si>
  <si>
    <t>Культура</t>
  </si>
  <si>
    <t>Образование</t>
  </si>
  <si>
    <t>ВСЕГО</t>
  </si>
  <si>
    <t>"Формирование комфортной городской среды"</t>
  </si>
  <si>
    <t>Государственная программа Иркутской области "Формирование современной городской среды" на 2018-2024 годы</t>
  </si>
  <si>
    <t>Белореченское муниципальное образование</t>
  </si>
  <si>
    <t>Мишелевское муниципальное образование</t>
  </si>
  <si>
    <t>Тайтурское муниципальное образование</t>
  </si>
  <si>
    <t>Железнодорожное муниципальное образование</t>
  </si>
  <si>
    <t>Новомальтинское муниципальное образование</t>
  </si>
  <si>
    <t>Раздольинское муниципальное образование</t>
  </si>
  <si>
    <t>Сосновское муниципальное образование</t>
  </si>
  <si>
    <t xml:space="preserve"> "Успех каждого ребенка" </t>
  </si>
  <si>
    <t>Итого</t>
  </si>
  <si>
    <t xml:space="preserve">  </t>
  </si>
  <si>
    <t>Среднинское муниципальное образование</t>
  </si>
  <si>
    <t>Большееланское муниципальное образование</t>
  </si>
  <si>
    <t xml:space="preserve">Информация о ходе реализации национальных проектов на территории Усольского района в 2022 году  </t>
  </si>
  <si>
    <t>Тельминское муниципальное образование</t>
  </si>
  <si>
    <t>Государственная программа Иркутской области "Развитие культуры"</t>
  </si>
  <si>
    <t>"Обеспечение качественно нового уровня развития инфраструктуры культуры ("Культурная среда")"</t>
  </si>
  <si>
    <t xml:space="preserve">Основные мероприятия предусмотренные Приложением 4 и 5 муниципальной программы "Формирование комфортной городской среды в сельском поселении Железнодорожного муниципального образования " на 2018 -2024 годы: 1. Благоустройство  дворовой территории п. Железнодорожный, ул. Комсомольская № 34, Усольский район, Иркутская область. (ремонт дворового проезда, ремонт и устройство тротуаров)                                                                                    </t>
  </si>
  <si>
    <t>Основное мероприятие предусмотренное п. муниципальной программы "Формирование современной городской среды Тельминского муниципального образования" на 2018-2024 годы: 1.Устройство пешеходной дорожки на территории Иркутской области, Усольского района, р.п.Тельма от улицы Ленина до земельного участка по улице Крупской, 4а</t>
  </si>
  <si>
    <t>Основное мероприятие предусмотренное муниципальной программой "Формирование современной городской среды Раздольинского муниципального образования" на 2018 - 2024 годы: 1. Благоустройство территории  общего пользования п. Раздолье, ул. Мира 56 а</t>
  </si>
  <si>
    <t>Основное мероприятие предусмотренное п. муниципальной программы "Развитие инфраструктуры и обеспечение комплексных мер противодействия чрезвычайным ситуациям в образовательных учреждениях Усольского района": 1. Капитальный ремонт спортивного зала здания МБОУ "Тельминская СОШ ", расположенного по адресу: Иркутская область, Усольский район, р.п. Тельма, ул. 2-я Советская, д.4</t>
  </si>
  <si>
    <t xml:space="preserve">Основное мероприятие предусмотренное п. муниципальной программы "Развитие инфраструктуры и обеспечение комплексных мер противодействия чрезвычайным ситуациям в образовательных учреждениях Усольского района":                                                                                               2.   Капитальный ремонт спортивного зала здания МБОУ "Белая СОШ",  расположенного по адресу:  Иркутская область, Усольский район, п. Средний, ул. Степная 3-Я, д.14                                                         </t>
  </si>
  <si>
    <t xml:space="preserve"> "Развитие образования" </t>
  </si>
  <si>
    <t xml:space="preserve">Основное мероприятия предусмотренные п. муниципальной программы "Формирование современной городской среды" на период 2018-2024 годы: 1. Благоустройство общественной территории с. Сосновка ул. Фабричная, напротив д. 19.                                                                                               </t>
  </si>
  <si>
    <t xml:space="preserve">Основное мероприятие предусмотренно по муниципальной программе "Формирование современной городской среды сельского поселения Новомальтинского муниципального образования на 2018-2024 годы": 1. Благоустройство общественной территории «Зона –сквер с наружным освещением «Береговая зона», п. Новомальтинск, напротив дома №3, квартала 4 , Усольский район, Иркутская область (3 этап- скульптурная композиция, ограждение).  </t>
  </si>
  <si>
    <t xml:space="preserve">Основное мероприятие предусмотренное п. муниципальной программы "Формирование современной городской среды Тайтурского муниципального образования" на 2018-2024 годы: 1. Благоустройство дворовой территори многоквартирных домов в р.п.Тайтурка, ул.Победы,3,5,7,9,11                                                                                                                                 </t>
  </si>
  <si>
    <t xml:space="preserve">Основные мероприятия предусмотренные муниципальной программой "Формирование комфортной городской среды на территории сельского поселения Большееланского муниципального образования" на 2018 - 2024 годы: 1. Благоустройство общественной территории "Аллея Декабристов" по ул. Декабристов в с. Большая Елань, Усольский район, Иркутская область (устройство тротуара из брусчатки, устройство освещения, устройство газонов, укладка водопропускной трубы, озеленение, установка МАФов)                                                                                     </t>
  </si>
  <si>
    <t>Основное мероприятия предусмотренное п. муниципальной программы "Формирование современной городской среды городского поселения Среднинского муниципального образования" на 2018-2024 годы: 1. Благоустройство спортивного сооружения (футбольного поля) р.п. Средний, Усольский район, Иркутская область</t>
  </si>
  <si>
    <t>Основное мероприятие «Обустройство спортивно-игровой площадки» по адресу: р.п. Мишелевка, ул. Ф. Обыскаловой, напротив жилого дома 138 а, предусмотренное п. 2 р. 4 муниципальной программы "Формирование комфортной городской среды городского поселения Мишелевского
муниципального образования на 2018-2024 годы" : 1.     установка спортивного комплекса с тенажерами;  2. установка теневого навеса,  3. установка малых архитектурных форм (лавочки, урны), 4. установка детских игровых элементов; 5.установка металического ограждения</t>
  </si>
  <si>
    <t>Основное мероприятие "Благоустройство дворовой территории р.п. Мишелевка, ул. Лесная, д.15.2", предусмотренное п. 1 р. 4 муниципальной программы Муниципальная программа "Формирование комфортной городской среды городского поселения Мишелевского муниципального образования на 2018-2024 годы" : 1. укладка асфальта;  2. устройство освещения; 3. установка малых архитектурных форм (скамейки, урны); 4. установка метал. ограждения 5. утройство парковочной площадки</t>
  </si>
  <si>
    <t xml:space="preserve">Общественные территории </t>
  </si>
  <si>
    <t>Дворовые территории</t>
  </si>
  <si>
    <t>Основное мероприятие предусмотренное муниципальной программой "Формирование современной городской среды Белореченского муниципального образования на 2018-2024 годы" :                3. Дворовая территоррия многоквартирного жилого дома №34  р.п. Белореченский Усольского района Иркутской области</t>
  </si>
  <si>
    <t>Основное мероприятие предусмотренное муниципальной программой "Формирование современной городской среды Белореченского муниципального образования на 2018-2024 годы" :                4. Дворовая территоррия многоквартирного жилого дома №7/1  р.п. Белореченский Усольского района Иркутской области</t>
  </si>
  <si>
    <t>"Творческие люди"</t>
  </si>
  <si>
    <t>Основное мероприятие предусмотренное п. муниципальной программы "Досуг и социальная поддержка населения Железнодорожного муниципального образования" на 2017 -2023 годы: иные межбюджетные трансферты на государственную поддержку лучших работников сельских учреждений культуры</t>
  </si>
  <si>
    <t>Основное мероприятие предусмотренное п. муниципальной программы "Развитие сферы культуры Усольского района" на 2020 -2025 г.: капитальный ремонт здания МБУДО "Детская школа искусств рабочего поселка Мишелевка" по адресу: Иркутская обл.,Усольский район,р.п.Мишелевка,ул.Лесная.11</t>
  </si>
  <si>
    <t>1. Муниципальная программа утверждена Постановлением № 700 от 02.12.2016 г., последнее изменение в программу вносили 08.02.2022 г. № 43. 2. Согласно уведомления Министерства финансов Иркутской области № 6296 от 25.01.2022 г. были доведены лимиты 3. Соглашение между Администрацией сельского поселения Железнодорожного муниципального образования и Министерством культуры и архивов Иркутской области заключено № 25640407-1-2022-002 от 11.02.2022 г. 4. Перечисление денежного поощрения победителю конкурса произошло п/п № 204 и 205 от 23.03.2022 г.</t>
  </si>
  <si>
    <t>1. Муниципальная программа "Формирование современной городской среды сельского поселения Новомальтинского муниципального " на 2018-2024 годы, утверждена постановлением администрации Новомальтинского муниципального образования от 27.12.2017г. № 189, внесение изменений в программу утверждено постановлением администрации № 120 от 26.11.2021 г. 2. Согласно уведомления Министерства финансов Иркутской области № 10884 от 08.10.2021 г. были доведены лимиты. 3. Соглашение  с Министерством жилищной политики энергетики и  транспорта Иркутской области находится заключено № 25640414-1-2022-001 от 10.02.2022 г. 4. Мероприятие будет выполнено с прямыми поставщиками, согласно договоров. 5. Часть работ оплачено п/п № 194 от 22.03.2022 г. на сумму 600 тыс. руб.- создание, транспортировка и монтаж парковой скульптуры, согласно МК 88 от 01.11.21 акт вып. работ 1 от 09.03.2022 г. Отправлено п/п № 359 от 18.05.2022 г. на сумму 570 тыс.руб.- изготовление, доставку металлического ограждения ТН 00000676 от 27.04.2022 г. МК 15 от 04.02.2022 г. Отправлено п/п № 468 от 28.06.2022 г. на сумму 47,40 тыс. руб. на установку 28 м ограждения для благоустройства общественной территории "Зона-сквер"с наружным освещением"Берег зона", МК 95/1 от 30.12.2021 г. АОПВР №1 от         16.06.2022г.</t>
  </si>
  <si>
    <t xml:space="preserve">1. Муниципальная программа "Формирование комфортной городской среды городского поселения Тельминского  муниципального образования на 2018-2024 годы" утверждена Постановлением администрации городского поселения Тельминского муниципального образования № 511 от 29.12.2017 г. (с изменениями  Постановления № 228 от 19.10.2021 г.). 2. Уведомлением № 6403 от 06.10.2021 г. Министерства жилищной политики, энергетики и транспорта Иркутской области доведены лимиты. 3. Соглашение  с Министерством жилищной политики энергетики и  транспорта Иркутской области заключено № 25640173-1-2022-001 от 10.02.2022 г., а также дополнительное доп.соглашения № 25640173-1-2022-001/1 от 15.02.2022 г.  4. 25.10.2021 г. было опубликовано извещение о проведении электронного аукциона для закупки № 0134300078021000005, по результатам проведенного аукциона заключен муниципальный контракт №6/2021 от 22.11.2021 г. с ИП Хачатрян Нарек Шаваршович. на сумму 1 579,66 тыс. руб. Сроки выполнения работ по муниципальному контракту с 16.05.2022.г.- 01.08.2022 г. Муниципальный контракт оплачен п/п № 629054 и № 629055 30.06.2022 в сумме 1 579,66 тыс.руб. В результате образовалась экономия федеральных и областных средств в сумме 61,42 тыс.руб., лимиты будут  уменьшены в сентябре 2022 года на сумму экономии.
</t>
  </si>
  <si>
    <t>1.Муниципальная программа утверждена Постановлением № 110 от 11.12.2017 г. ,последние изменения в  муниципальную программу внесены Постановлением № 73 от 19.10.2021 года. 2. Согласно уведомления Министерства финансов Иркутской области № 10816 от 08.10.2021 г. были доведены лимиты. 3.Соглашение  с Министерством жилищной политики энергетики и  транспорта Иркутской области заключено № 25640419-1-2022-001 от 28.01.2022 г. 4. Данные о проведении аукциона (извещение о размещении № 0134300075821000002 от 06.10.2021 г.), аукцион признан не состоявшимся, так как на торги вышел 1 подрядчик, протокол от 14.10.2021 г. 5. Заключён муниципальный контракт № 4 от 27.10.2021 года с ООО "Аркобалено" на сумму 825,30 тыс.руб. Срок исполения контракта 31.07.2022 г. Муниципальный контракт полностью оплачен п/п № 473 от 27.06.2022 г. на благоустройство общественной территории ул.Фабричная напротив д.19 , согласно МК № 4 от 27.10.2021, АОПВР №1,2 от 14.06.2022 г.</t>
  </si>
  <si>
    <t>1. Муниципальная программа  утверждена постановлением администрации городского поселения Белореченского муниципального образования № 797 от 21.12.2017 года "Формирование современной городской среды Белореченского муниципального образования на 2018-2024 годы", последнее внесение изменений в программу утверждено Постановлением № 590 от 19.10.2021 г. Соглашение № 1/2021 от 24 ноября 2021 г.  Соглашение  с Министерством жилищной политики энергетики и  транспорта Иркутской области заключено № 25640153-1-2022-001 от 28.01.2022 г. Срок выполнения работ по соглашению с 15.04.2022-30.06.2022 г. Произведена оплата п/п № 677505 от 04.07.2022 г.</t>
  </si>
  <si>
    <t>1. Муниципальная программа  утверждена постановлением администрации городского поселения Белореченского муниципального образования № 797 от 21.12.2017 года "Формирование современной городской среды Белореченского муниципального образования на 2018-2024 годы", последнее внесение изменений в программу утверждено Постановлением № 590 от 19.10.2021 г.. Соглашение №2/2021 от 24 ноября 2021г.   Соглашение  с Министерством жилищной политики энергетики и  транспорта Иркутской области заключено № 25640153-1-2022-001 от 28.01.2022 г. Срок выполнения работ по соглашению с 15.04.2022-30.06.2022 г. Произведена оплата п/п № 677506 от 04.07.2022 г.</t>
  </si>
  <si>
    <t>1. Муниципальная программа утверждена Постановлением № 276 от 22.11.2017 г., последнее изменение в программу вносили 22.10.2021 г. № 200. 2. Согласно уведомления Министерства финансов Иркутской области № 10835 от 08.10.2021 г. были доведены лимиты. 3. Соглашение  с Министерством жилищной политики энергетики и  транспорта Иркутской области заключено № 25640407-1-2022-001 от 10.02.2022 г. 4. Извещение о проведении электронного аукциона для закупки № 0134300076021000001 проведён, дата проведения аукциона 21.10.2021 г. 5. Муниципальный контракт заключён  № Ф.2020.001 от 08.11.2021 г. с ООО "ЛИДЕР 1", на сумму 1 785,75 тыс. руб. Срок исполнения с 04.05.2022-04.07.2022 г. Работы по данному муниципальному контракту выполнены, акты выполненных работ подписаны 30.06.2022 г., оплата планируется в июле 2022 года. 08.07.2022 открыты ПОФРЫ. Контракт полностью оплачен п/п № 590 от 12.07.2022 г.</t>
  </si>
  <si>
    <t xml:space="preserve">1. Муниципальная программа  "Формирование комфортной городской среды на территории сельского поселения Большееланского муниципального образования" на 2018 - 2024 годы утверждена Постановлением № 335 от 01.12.2017 г., последнее изменение в муниципалльную программу внесено Постановлением № 260 от 27.12.2021 г. 2. Согласно уведомления Министерства финансов Иркутской области № 10823 от 08.10.2021 г. были доведены лимиты. 3.Соглашение  с Министерством жилищной политики энергетики и  транспорта Иркутской области заключено № 25640404-1-2022-001 от 28.01.2022 г. 4. Извещение о размещении электронного аукциона для закупки № 0134300077221000003 от 07.10.2021 г. 5. По результатам аукциона заключен муниципальный контракт № 3/2021 от 18.10.2021 г. заключен с ООО "Дороги и клиннинг". Срок исполнения муниципального контракта с 23.05.2022-01.08.2022 г. Муниципальный контракт № 7 от 26.11.2021 заключён с ООО "ПК Никола" . Срок с 01.07.2022-31.07.2022 г. Муниципальный контракт № 3/2021 от 18.10.2021 г.  полностью оплачен п/п № 663 от 14.07.2022 г. Муниципальный контракт № 7 от 26.11.2021 заключён с ООО "ПК Никола"  оплачен п/п № 679 от 18.07.2022 г.(декоративный мостик и информационные стенды). </t>
  </si>
  <si>
    <t>1. Муниципальная программа "Формирование комфортной городской среды городского поселения Тайтурского  муниципального образования на 2018-2024 годы" утверждена Постановлением администрации городского поселения Тайтурского муниципального образования № 311от 19.12.2017 г. (с изменениями  Постановления № 277 от 05.11.2020 г.). 2. Уведомлением № 6439 от 06.10.2021 г были заведены денежные средства в бюджет Тайтурского муниципального образования. 3. Соглашение  с Министерством жилищной политики энергетики и  транспорта Иркутской области заключено № 25640162-1-2022-001 от 10.02.2022 г. 4. 11.10.2021 г. опубликовано извещение о проведении электронного аукциона для закупки № 0134300078921000044 , по результатам проведенного аукциона заключен муниципальный контракт № 31/2021 от 01.12.2021г с ООО "Лидер 1". Сроки выполнения работ по муниципальному контракту до 31.07.2022 г. По результатам проведенного аукциона на образовавшуюся  экономию 12.11.2021 был объявлен ещё один аукцион, по его результату был заключен муниципальный контракт №37/2021  от 03.12.2021г  с ООО "Лидер 1"  на сумму 446,230 тыс. руб., срок выполнения работ до 31.07.2022 г. По результатам проведенного аукциона  экономия 5,00 тыс. руб. Начало выполнение работ по заключенным контрактам с 01.01.2022г. Подрядной организацией работы по заключенным муниципальным контрактам выполнены, заявка на финансирование в министретсво жилищной политики и энергетики Иркутской области подана, оплата планируется после поступления денежных средств на р/сч Тайтурского МО. Денежные средства в рамках заключенных муниципальных контрактах ООО "Лидер 1" оплачены.</t>
  </si>
  <si>
    <t>1. Муниципальная программа  утверждена постановлением администрации городского поселения Белореченского муниципального образования № 797 от 21.12.2017 года "Формирование современной городской среды Белореченского муниципального образования на 2018-2024 годы", последнее внесение изменений в программу утверждено Постановлением № 590 от 19.10.2021 г. 2. Аукцион проведен. Заключен муниципальный контракт МК 61/2021 от 17.11.21г. ООО Спорт-контур. 3.Соглашение  с Министерством жилищной политики энергетики и  транспорта Иркутской области заключено № 25640153-1-2022-001 от 28.01.2022 г. 4.Срок выполнения работ по муниципальному контракту с 01.05.2022-30.06.2022 г. Произведена оплата, п/п № 853267 от 18.07.2022г., п/п № 853266 от 18.07.2022г., п/п № 850948 от 18.07.2022г.</t>
  </si>
  <si>
    <t>1. Муниципальная программа  утверждена постановлением администрации городского поселения Белореченского муниципального образования № 797 от 21.12.2017 года "Формирование современной городской среды Белореченского муниципального образования на 2018-2024 годы", последнее внесение изменений в программу утверждено Постановлением № 590 от 19.10.2021 г. 2. Аукцион проведен. Заключен муниципальный контракт  МК 60/2021 от 17.11.21г. ООО Спорт-контур. 3.Соглашение  с Министерством жилищной политики энергетики и  транспорта Иркутской области заключено № 25640153-1-2022-001 от 28.01.2022 г. 4.Срок выполнения работ по муниципальному контракту с 01.05.2022-30.06.2022 г. Произведена оплата, п/п № 846204 от 15.07.2022г., п/п № 840536 от 15.07.2022г., п/п  № 840533 от 15.07.2022г.</t>
  </si>
  <si>
    <t xml:space="preserve">1. Муниципальная программа "Формирование комфортной городской среды городского поселения Мишелевского  муниципального образования на 2018-2024 годы" утверждена Постановлением администрации городского поселения Мишелевского муниципального образования № 16 от 21.12.2017г. (в редакции Постановления № 297 от 22.10.2021 г.). 2.Уведомлением № 6464 от 06.10.2021 г. Министерства жилищной политики, энергетики и транспорта Иркутской области доведены лимиты. 3. Извещение о проведении электронного аукциона для закупки № 0134300075921000021. Идентификационный номер закупки 3381901611121000026. Дата проведения аукциона 26.10.2021 года. 5.  Муниципальный контракт по дворовой территории ул. Лесная. д.15.2  № 022.2021 от 08.11.2021г. заключён с ООО  "Акред" с.Матвеевка Хабаровского края на сумму 2 085,41 тыс. руб. Срок выполнения работ по муниципальному контракту 30.06.2022 г. Экономия по контракту составила 221,56 тыс. руб. 6. Соглашение  с Министерством жилищной политики энергетики и  транспорта Иркутской области заключено № 25640155-1-2022-001 от 28.01.2022 г. Работы по данному муниципальному контракту выполнены, акты выполненных работ подписаны 30.06.2022 г. Произведена оплата по Акту приемки выполненных работ № 1 от 21.06.2022г. п/п №827120 от 13.07.2022г., №822013 от 13.07.2022г. 
</t>
  </si>
  <si>
    <r>
      <t>1. Муниципальная программа "Формирование комфортной городской среды городского поселения Мишелевского  муниципального образования на 2018-2024 годы" утверждена Постановлением администрации городского поселения Мишелевского муниципального образования № 16 от 21.12.2017г. (в редакции Постановления № 297 от 22.10.2021 г.). 2.Уведомлением № 6464 от 06.10.2021г. Минис</t>
    </r>
    <r>
      <rPr>
        <i/>
        <sz val="12"/>
        <rFont val="Times New Roman"/>
        <family val="1"/>
        <charset val="204"/>
      </rPr>
      <t>терства жилищной политики, энергетики и транспорта Иркутской области доведены лимиты. 3. Извещение о проведении электронного аукциона для закупки № 0134300075921000020 Идентификационный номер закупки 3381901611121000025. Дата проведения аукциона 13.09.2021 года. 4. Контракт по общественной территории № 022.2021 от  21.09.2021 г. заключён с ИП "Ворошиловым Александром Владимировичем" г.Усолье-Сибирское на сумму 1398,46 тыс</t>
    </r>
    <r>
      <rPr>
        <i/>
        <sz val="12"/>
        <color rgb="FFFF0000"/>
        <rFont val="Times New Roman"/>
        <family val="1"/>
        <charset val="204"/>
      </rPr>
      <t>.</t>
    </r>
    <r>
      <rPr>
        <i/>
        <sz val="12"/>
        <rFont val="Times New Roman"/>
        <family val="1"/>
        <charset val="204"/>
      </rPr>
      <t xml:space="preserve">руб.  Срок выполнения работ по муниципальному контракту 30.06.2022 г., из-за полностью невыполненных работ срок продлили до 11.07.2022 г. Оплата по данному контракту будет произведена в августе 2022 г. </t>
    </r>
    <r>
      <rPr>
        <i/>
        <sz val="12"/>
        <color theme="1"/>
        <rFont val="Times New Roman"/>
        <family val="1"/>
        <charset val="204"/>
      </rPr>
      <t xml:space="preserve">6. Соглашение  с Министерством жилищной политики энергетики и  транспорта Иркутской области заключено № 25640155-1-2022-001 от 28.01.2022 г. Произведена оплата по Акту приемки выполненных работ № 1 от 15.07.2022г. п/п № 896348 от 25.07.2022г.
</t>
    </r>
  </si>
  <si>
    <t>1.Муниципальная программа утверждена Постановлением № 1 107 от 01.11.2019 г. (в редакции от 17.01.2022 г. № 11) 2. Уведомление от Министерства финансов Иркутской области пока не доведено, лимиты приняты на основании Закона ИО № 130-ОЗ "Об областном бюджете на 2022 год и на плановый период 2023 и 2024годов" от 16.12.2021 г. 3.Соглашение  между Министерством образования Иркутской области и Администрацией МР УРМО  заключено № 25640000-1-2022-005 от 28.01.2022 г. 4. Торги 11.03.2022 года признаны несостоявшимися, так как не вышел ни один подрядчик, торги объявлены повторно на 21.03.2022 г. 5. Заключён муниципальный контракт № 22 от 31.03.2022 г. с ООО "Орион". Срок выполнения работ с 18.04.2022-15.08.2022 г. Сумма контракта- 5 709,62 тыс.руб. Работы выполнены, проходит приёмка работ, ПОФры поступили 15.07.2022  в сумме 4 910,26 тыс.руб. Муниципальный контракт оплачен п/п № 39480 от 07.09.2022 г.</t>
  </si>
  <si>
    <t xml:space="preserve">Государственная программа Иркутской области "Доступное жилье" </t>
  </si>
  <si>
    <t>"Обеспечение устойчивого сокращения непригодного для проживания жилищного фонда (Иркутская область)"</t>
  </si>
  <si>
    <t xml:space="preserve">Основное мероприятие предусмотренное п. муниципальной адресной  программой "Переселение граждан, проживающих на территории городского поселения Тайтурского муниципального образования из аварийоного жилищного фонда, призаннного таковым до 1 января 2017 года, в 2019-2025 годах":                                                      Этап 2021-2022 гг. Приобретение жилых помещений на вторичном рынке в р.п.Тайтурка Усольского района. </t>
  </si>
  <si>
    <r>
      <t>1. Муниципальная адресная программа "Переселение граждан, проживающих на территории городского поселения Тайтурского муниципального образования из аварийоного жилищного фонда, призаннного таковым до 1 января 2017 года, в 2019-2025 годах" утверждена Постановлением администрации городского поселения Тайтурского муниципального образования</t>
    </r>
    <r>
      <rPr>
        <i/>
        <sz val="12"/>
        <color rgb="FFFF0000"/>
        <rFont val="Times New Roman"/>
        <family val="1"/>
        <charset val="204"/>
      </rPr>
      <t xml:space="preserve"> </t>
    </r>
    <r>
      <rPr>
        <i/>
        <sz val="12"/>
        <color theme="1"/>
        <rFont val="Times New Roman"/>
        <family val="1"/>
        <charset val="204"/>
      </rPr>
      <t>№ 246-а от 19.09.2019 г. (с изменениями  Постановления № 215 от 12.07.2022 г.). 2.</t>
    </r>
    <r>
      <rPr>
        <i/>
        <sz val="12"/>
        <color rgb="FFFF0000"/>
        <rFont val="Times New Roman"/>
        <family val="1"/>
        <charset val="204"/>
      </rPr>
      <t xml:space="preserve"> </t>
    </r>
    <r>
      <rPr>
        <i/>
        <sz val="12"/>
        <color theme="1"/>
        <rFont val="Times New Roman"/>
        <family val="1"/>
        <charset val="204"/>
      </rPr>
      <t>Уведомлением № 6738 от 16 марта 2021 г. Министерства строительства, дорожного хозяйства Иркутской области доведены лимиты. 3. Соглашение  с Министерством строительства, дорожного хозяйства Иркутской области  заключено №05-59-161/21-59 от 31 марта 2021г. На приобретение жилых помещений на вторичном рынке, общая площадью 1124 кв.м, 101 человека, 41  квартиры, 27 июля 2022 года заключено дополнительное соглашение к Соглашению о предоставлении субсидии местному бюджету из областного бюджета от 31 марта 2021 г,  №05-59-161/21-59.</t>
    </r>
  </si>
  <si>
    <t>Этап 2022-2023 гг. Приобретение блокированного жилого дома, который будет создан в будущем, для предоставления гражданам, переселяемым из жилых помещений, признанных аварийными, расположенных по адресу: Иркутская область, Усольский район, р.п. Тайтурка Усольского района</t>
  </si>
  <si>
    <t>1.Муниципальная программа утверждена Постановлением № 1 107 от 01.11.2019 г. (в редакции от 17.01.2022 г. № 11) 2. Уведомление от Министерства финансов Иркутской области пока не доведено, лимиты приняты на основании Закона ИО № 130-ОЗ "Об областном бюджете на 2022 год и на плановый период 2023 и 2024годов" от 16.12.2021 г. 3.Соглашение  между Министерством образования Иркутской области и Администрацией МР УРМО  заключено № 25640000-1-2022-005 от 28.01.2022 г. 4. Торги состоялись  10.03.2022 г. Согласно результатов торгов сумма муниципального контракта будет составлять- 2 273,62 тыс.руб. 5. Заключён муниципальный контракт № 26 от 21.03.2022 года с подрядчиком ИП "Васильев Андрей Анатольевич". Срок выполнения работ с 20.04.2022-15.08.2022 г. Сумма контракта- 2 723,62 тыс.руб. Работы выполнены не в полном объёме, ведётся завершение работ ПОФры поступили 17.08.2022  в сумме 2 576,53 тыс.руб. Муниципальный контракт оплачен п/п № 41392 от 16.09.2022 г.</t>
  </si>
  <si>
    <r>
      <t>1. Муниципальная программа городского  поселения Среднинского муниципального образования "Формирование современной городской среды городского поселения Среднинского муниципального образования" на 2018 - 2024 годы" утверждена Постановлением № 105 от 28.12.2017 г. (в редакции от 20.10.2021 г. № 66) 2. Согласно уведомления Министерства жилищной политики, энергетики и транспорта Иркутской области № 6423 от 06.10.2021 г. доведены лимиты.3. Соглашение  с Министерством жилищной политики энергетики и  транспорта Иркутской области заключено № 25640160-1-2022-001 от 28.01.2022 г.   4.Извещение о проведении электронного аукциона  № 0134300081121000009</t>
    </r>
    <r>
      <rPr>
        <i/>
        <sz val="12"/>
        <color rgb="FFFF0000"/>
        <rFont val="Times New Roman"/>
        <family val="1"/>
        <charset val="204"/>
      </rPr>
      <t xml:space="preserve"> </t>
    </r>
    <r>
      <rPr>
        <i/>
        <sz val="12"/>
        <color theme="1"/>
        <rFont val="Times New Roman"/>
        <family val="1"/>
        <charset val="204"/>
      </rPr>
      <t>от 14.10.2022 г. зата проведение аукциона 20.10.2022 г. 5. Муниципальный контракт № 9 от 08.11.2021 г. заключён с ИП "Дмитриев Александр Викторович" на сумму 5 100,00 тыс. руб. Срок исполнения контракта -30.09.2022 г. Муниципальный контракт оплачен п/п № 402805 от 27.09.2022 года</t>
    </r>
  </si>
  <si>
    <t>Основное мероприятие предусмотренное муниципальной программой "Формирование современной городской среды Белореченского муниципального образования на 2018-2024 годы" : 1. Детская спортивно-игровая площадка в районе жилых   домов №№22,44а,42 р.п. Белореченский Усольского района Иркутской области</t>
  </si>
  <si>
    <t xml:space="preserve">Основное мероприятие предусмотренное муниципальной программой "Формирование современной городской среды Белореченского муниципального образования на 2018-2024 годы" : 2. Детская спортивно-игровая площадка в районе жилых   домов №№35,36 р.п. Белореченский Усольского района Иркутской области                                                                                                                                                                          </t>
  </si>
  <si>
    <t xml:space="preserve">1. Муниципальная программа утверждена Постановлением № 752 от 24.12.2021 г., последнее изменение в программу № 19 от 18.01.2022 г. внесли, согласно Решения Думы администрации УМРИО № 222 от 28.12.2021 г. 2. Согласно уведомлений Министерства строительства Иркутской области № 1111, 1132 от 01.01.2022 г. были доведены лимиты. 3. Соглашение  с Министерством строительства Иркутской области заключено № 25640000-1-2022-007 от 02.02.2022 г. 4. Утвержден план мероприятий на капитальный ремонт здания. 5. Аукцион состоялся 14.03.2022 г., подано 2 заявки, выиграло ООО "Легион" г. Ангарск. 6. Контракт подписан 25.03.2022 г. с ООО "Легион". Срок выполнения работ с 23.05.2022-15.08.2022 г. Сумма контракта- 9 065,80 тыс.руб. Внутренние работы на 1 и 2 этаже полностью выполнены, за исключением вентиляции. По наружным работам- сделали отмостку, отштукатурен и окрашен фасад, отремонтированы крыльца (на данный момент монтируют кровлю к ним). Ведутся претензионные работы, в связи с нарушением срока контракта. Контракт оплачен п/п № 54280 от 29.11.2022 г.
</t>
  </si>
  <si>
    <t xml:space="preserve">Соглашение  с Министерством строительства, дорожного хозяйства Иркутской области  заключено 20  июня 2022 г. № 05-59-211/22-59 . Соглашение о предоставлении субсидии местному бюджету из областного бюджета.,на приобретение жилых помещений на вторичном рынке, общая площадь 2737,44 кв.м, 178 человек , 49 квартир . 06 сентября 2022 г. внесен авансовый платеж за приобретение блокированного жилого дома в будущем для переселения граждан из аварийного жилья. Внесено 16 ансовых платежей за приобрет. блокированного жилого дома в будущем для переселения граждан из аварийного жилья, 27 июля 2022 года. Заключено доп.соглашение  о предоставлении субсидии местному бюджету из областного бюджета от 20 июня 2022 года № 05-59-211/22-5932. МК контракты расторгнуты, предоплата 30% возвращена в местный бюджет, расторжение по инициативе админстрации, в связи с выявленными нарушениями, для дальнейшего устранения замечаний. </t>
  </si>
  <si>
    <t xml:space="preserve"> "Патриотическое воспитание граждан Российской Федерации" </t>
  </si>
  <si>
    <t xml:space="preserve">Основное мероприятие предусмотренное п. муниципальной программы "Развитие системы образования Усольского района": 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 </t>
  </si>
  <si>
    <t xml:space="preserve">  1. Муниципальная программа "Формирование современной городской среды" на 2018-2024 годы, утверждена постановлением администрации Раздольинского муниципального образования от 18.12.2017г. № 134, внесение изменений в программу утверждено постановлением администрации от 18.10.2021 г. № 103. 2. Согласно уведомления Министерства финансов Иркутской области № 10822 от 08.10.2021 г. были доведены лимиты. 3. Извещение размещено: 18.10.2021 г., дата аукциона: 26.10.2021 г., аукцион признан не состоявшимся, так как не один подрядчик не вышел на торги.4. Направили письмо в Министерство жилищной политики энергетики и  транспорта Иркутской области № 108 от 04.02.2022 г. об отказе от субсидии и заключения соглашения о предоставлении данной субсидии. Ошибочно не полностью убрана субсидия с областного бюджета и федерального бюджета.</t>
  </si>
  <si>
    <t>1.Утверждено Решением Думы администрации Усольского муниципального района Иркутской области № 22 от 20.12.2022 г., согласно уведомления от Министерства финансов Иркутской области № 14966 от 15.12.2022 г. и № 15007  от 15.12.2022 г. 2. Уведомление от Министерства образования Иркутской области № 16188 от 21.12.2022 г. и № 16228  от 21.12.2022 г. 3.Соглашение  между Министерством образования Иркутской области и Администрацией МР УРМО  заключено № 25640000-1-2022-009 от 16.12.2022 г.</t>
  </si>
  <si>
    <r>
      <rPr>
        <u/>
        <sz val="16"/>
        <color theme="1"/>
        <rFont val="Times New Roman"/>
        <family val="1"/>
        <charset val="204"/>
      </rPr>
      <t>по состоянию на "29" декабря 2022 года</t>
    </r>
    <r>
      <rPr>
        <sz val="16"/>
        <color theme="1"/>
        <rFont val="Times New Roman"/>
        <family val="1"/>
        <charset val="204"/>
      </rPr>
      <t xml:space="preserve"> </t>
    </r>
  </si>
  <si>
    <r>
      <t xml:space="preserve">Финансирование 
тыс. руб. (ФАКТ)                                                                       </t>
    </r>
    <r>
      <rPr>
        <b/>
        <u/>
        <sz val="12"/>
        <color theme="1"/>
        <rFont val="Times New Roman"/>
        <family val="1"/>
        <charset val="204"/>
      </rPr>
      <t>на "29" декабря 2022 (нарастающим итогом</t>
    </r>
    <r>
      <rPr>
        <b/>
        <sz val="12"/>
        <color theme="1"/>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</si>
</sst>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00"/>
    <numFmt numFmtId="166" formatCode="#,##0.00_р_."/>
  </numFmts>
  <fonts count="19" x14ac:knownFonts="1">
    <font>
      <sz val="11"/>
      <color theme="1"/>
      <name val="Calibri"/>
      <family val="2"/>
      <scheme val="minor"/>
    </font>
    <font>
      <sz val="11"/>
      <color theme="1"/>
      <name val="Times New Roman"/>
      <family val="1"/>
      <charset val="204"/>
    </font>
    <font>
      <sz val="16"/>
      <color theme="1"/>
      <name val="Times New Roman"/>
      <family val="1"/>
      <charset val="204"/>
    </font>
    <font>
      <b/>
      <sz val="16"/>
      <color theme="1"/>
      <name val="Times New Roman"/>
      <family val="1"/>
      <charset val="204"/>
    </font>
    <font>
      <u/>
      <sz val="16"/>
      <color theme="1"/>
      <name val="Times New Roman"/>
      <family val="1"/>
      <charset val="204"/>
    </font>
    <font>
      <b/>
      <sz val="12"/>
      <color theme="1"/>
      <name val="Times New Roman"/>
      <family val="1"/>
      <charset val="204"/>
    </font>
    <font>
      <b/>
      <u/>
      <sz val="12"/>
      <color theme="1"/>
      <name val="Times New Roman"/>
      <family val="1"/>
      <charset val="204"/>
    </font>
    <font>
      <b/>
      <sz val="11"/>
      <color theme="1"/>
      <name val="Times New Roman"/>
      <family val="1"/>
      <charset val="204"/>
    </font>
    <font>
      <b/>
      <sz val="14"/>
      <color theme="1"/>
      <name val="Times New Roman"/>
      <family val="1"/>
      <charset val="204"/>
    </font>
    <font>
      <sz val="14"/>
      <color theme="1"/>
      <name val="Times New Roman"/>
      <family val="1"/>
      <charset val="204"/>
    </font>
    <font>
      <sz val="12"/>
      <color theme="1"/>
      <name val="Times New Roman"/>
      <family val="1"/>
      <charset val="204"/>
    </font>
    <font>
      <sz val="12"/>
      <color indexed="8"/>
      <name val="Times New Roman"/>
      <family val="1"/>
      <charset val="204"/>
    </font>
    <font>
      <i/>
      <sz val="12"/>
      <color theme="1"/>
      <name val="Times New Roman"/>
      <family val="1"/>
      <charset val="204"/>
    </font>
    <font>
      <b/>
      <sz val="12"/>
      <color indexed="8"/>
      <name val="Times New Roman"/>
      <family val="1"/>
      <charset val="204"/>
    </font>
    <font>
      <sz val="11"/>
      <color theme="7" tint="0.79998168889431442"/>
      <name val="Times New Roman"/>
      <family val="1"/>
      <charset val="204"/>
    </font>
    <font>
      <i/>
      <sz val="12"/>
      <name val="Times New Roman"/>
      <family val="1"/>
      <charset val="204"/>
    </font>
    <font>
      <i/>
      <sz val="12"/>
      <color rgb="FFFF0000"/>
      <name val="Times New Roman"/>
      <family val="1"/>
      <charset val="204"/>
    </font>
    <font>
      <sz val="12"/>
      <name val="Times New Roman"/>
      <family val="1"/>
      <charset val="204"/>
    </font>
    <font>
      <sz val="11"/>
      <color theme="1"/>
      <name val="Calibri"/>
      <family val="2"/>
      <scheme val="minor"/>
    </font>
  </fonts>
  <fills count="7">
    <fill>
      <patternFill patternType="none"/>
    </fill>
    <fill>
      <patternFill patternType="gray125"/>
    </fill>
    <fill>
      <patternFill patternType="solid">
        <fgColor rgb="FFBAFCCA"/>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s>
  <borders count="47">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43" fontId="18" fillId="0" borderId="0" applyFont="0" applyFill="0" applyBorder="0" applyAlignment="0" applyProtection="0"/>
  </cellStyleXfs>
  <cellXfs count="163">
    <xf numFmtId="0" fontId="0" fillId="0" borderId="0" xfId="0"/>
    <xf numFmtId="0" fontId="1" fillId="0" borderId="0" xfId="0" applyFont="1"/>
    <xf numFmtId="0" fontId="2" fillId="0" borderId="0" xfId="0" applyFont="1" applyAlignment="1">
      <alignment horizontal="right"/>
    </xf>
    <xf numFmtId="0" fontId="5" fillId="0" borderId="9" xfId="0" applyFont="1" applyBorder="1" applyAlignment="1">
      <alignment horizontal="center" vertical="center" wrapText="1"/>
    </xf>
    <xf numFmtId="0" fontId="7" fillId="2" borderId="11" xfId="0" applyFont="1" applyFill="1" applyBorder="1" applyAlignment="1">
      <alignment horizontal="center" vertical="center"/>
    </xf>
    <xf numFmtId="0" fontId="8" fillId="2" borderId="12" xfId="0" applyFont="1" applyFill="1" applyBorder="1" applyAlignment="1">
      <alignment horizontal="left" vertical="center" wrapText="1"/>
    </xf>
    <xf numFmtId="0" fontId="7" fillId="0" borderId="0" xfId="0" applyFont="1"/>
    <xf numFmtId="0" fontId="1" fillId="4" borderId="13" xfId="0" applyFont="1" applyFill="1" applyBorder="1" applyAlignment="1">
      <alignment horizontal="center" vertical="center"/>
    </xf>
    <xf numFmtId="0" fontId="10" fillId="0" borderId="9" xfId="0" applyFont="1" applyFill="1" applyBorder="1" applyAlignment="1">
      <alignment vertical="top" wrapText="1"/>
    </xf>
    <xf numFmtId="164" fontId="7" fillId="0" borderId="12" xfId="0" applyNumberFormat="1" applyFont="1" applyFill="1" applyBorder="1" applyAlignment="1">
      <alignment horizontal="center" vertical="center" wrapText="1"/>
    </xf>
    <xf numFmtId="0" fontId="7" fillId="0" borderId="18" xfId="0" applyFont="1" applyBorder="1"/>
    <xf numFmtId="0" fontId="10" fillId="4" borderId="15" xfId="0" applyFont="1" applyFill="1" applyBorder="1" applyAlignment="1">
      <alignment vertical="center" wrapText="1"/>
    </xf>
    <xf numFmtId="0" fontId="10" fillId="4" borderId="16" xfId="0" applyFont="1" applyFill="1" applyBorder="1" applyAlignment="1">
      <alignment vertical="center" wrapText="1"/>
    </xf>
    <xf numFmtId="0" fontId="1" fillId="0" borderId="0" xfId="0" applyFont="1" applyAlignment="1">
      <alignment wrapText="1"/>
    </xf>
    <xf numFmtId="165" fontId="1" fillId="0" borderId="0" xfId="0" applyNumberFormat="1" applyFont="1"/>
    <xf numFmtId="0" fontId="1" fillId="2" borderId="11" xfId="0" applyFont="1" applyFill="1" applyBorder="1" applyAlignment="1">
      <alignment horizontal="center" vertical="center"/>
    </xf>
    <xf numFmtId="0" fontId="8" fillId="2" borderId="3" xfId="0" applyFont="1" applyFill="1" applyBorder="1" applyAlignment="1">
      <alignment horizontal="left" vertical="center" wrapText="1"/>
    </xf>
    <xf numFmtId="164" fontId="7" fillId="0" borderId="3" xfId="0" applyNumberFormat="1" applyFont="1" applyFill="1" applyBorder="1" applyAlignment="1">
      <alignment horizontal="center" vertical="center" wrapText="1"/>
    </xf>
    <xf numFmtId="0" fontId="1" fillId="0" borderId="7" xfId="0" applyFont="1" applyBorder="1" applyAlignment="1">
      <alignment vertical="top" wrapText="1"/>
    </xf>
    <xf numFmtId="0" fontId="8" fillId="0" borderId="0" xfId="0" applyFont="1"/>
    <xf numFmtId="0" fontId="12" fillId="0" borderId="10" xfId="0" applyFont="1" applyBorder="1" applyAlignment="1">
      <alignment vertical="top" wrapText="1"/>
    </xf>
    <xf numFmtId="0" fontId="10" fillId="0" borderId="20" xfId="0" applyFont="1" applyFill="1" applyBorder="1" applyAlignment="1">
      <alignment vertical="top" wrapText="1"/>
    </xf>
    <xf numFmtId="0" fontId="8" fillId="2" borderId="9" xfId="0" applyFont="1" applyFill="1" applyBorder="1" applyAlignment="1">
      <alignment horizontal="left" vertical="center" wrapText="1"/>
    </xf>
    <xf numFmtId="0" fontId="10" fillId="0" borderId="10" xfId="0" applyFont="1" applyBorder="1" applyAlignment="1">
      <alignment vertical="top" wrapText="1"/>
    </xf>
    <xf numFmtId="0" fontId="1" fillId="4" borderId="22" xfId="0" applyFont="1" applyFill="1" applyBorder="1" applyAlignment="1">
      <alignment horizontal="center" vertical="center"/>
    </xf>
    <xf numFmtId="0" fontId="1" fillId="4" borderId="11" xfId="0" applyFont="1" applyFill="1" applyBorder="1" applyAlignment="1">
      <alignment vertical="center"/>
    </xf>
    <xf numFmtId="0" fontId="1" fillId="4" borderId="3" xfId="0" applyFont="1" applyFill="1" applyBorder="1" applyAlignment="1">
      <alignment vertical="center"/>
    </xf>
    <xf numFmtId="0" fontId="1" fillId="4" borderId="7" xfId="0" applyFont="1" applyFill="1" applyBorder="1" applyAlignment="1">
      <alignment vertical="center"/>
    </xf>
    <xf numFmtId="0" fontId="12" fillId="0" borderId="21" xfId="0" applyFont="1" applyBorder="1" applyAlignment="1">
      <alignment vertical="top" wrapText="1"/>
    </xf>
    <xf numFmtId="0" fontId="10" fillId="0" borderId="24" xfId="0" applyFont="1" applyFill="1" applyBorder="1" applyAlignment="1">
      <alignment vertical="top" wrapText="1"/>
    </xf>
    <xf numFmtId="0" fontId="12" fillId="0" borderId="25" xfId="0" applyFont="1" applyBorder="1" applyAlignment="1">
      <alignment vertical="top" wrapText="1"/>
    </xf>
    <xf numFmtId="2" fontId="11" fillId="5" borderId="20" xfId="0" applyNumberFormat="1" applyFont="1" applyFill="1" applyBorder="1" applyAlignment="1">
      <alignment horizontal="center" vertical="top" wrapText="1"/>
    </xf>
    <xf numFmtId="2" fontId="5" fillId="0" borderId="20" xfId="0" applyNumberFormat="1" applyFont="1" applyBorder="1" applyAlignment="1">
      <alignment horizontal="center" vertical="top" wrapText="1"/>
    </xf>
    <xf numFmtId="2" fontId="8" fillId="0" borderId="9" xfId="0" applyNumberFormat="1" applyFont="1" applyFill="1" applyBorder="1" applyAlignment="1">
      <alignment horizontal="center" vertical="center" wrapText="1"/>
    </xf>
    <xf numFmtId="0" fontId="1" fillId="0" borderId="22" xfId="0" applyFont="1" applyFill="1" applyBorder="1" applyAlignment="1">
      <alignment horizontal="center" vertical="center" textRotation="90"/>
    </xf>
    <xf numFmtId="0" fontId="8" fillId="2" borderId="24" xfId="0" applyFont="1" applyFill="1" applyBorder="1" applyAlignment="1">
      <alignment horizontal="left" vertical="center" wrapText="1"/>
    </xf>
    <xf numFmtId="2" fontId="5" fillId="0" borderId="24" xfId="0" applyNumberFormat="1" applyFont="1" applyFill="1" applyBorder="1" applyAlignment="1">
      <alignment horizontal="center" vertical="center" wrapText="1"/>
    </xf>
    <xf numFmtId="4" fontId="13" fillId="5" borderId="9" xfId="0" applyNumberFormat="1" applyFont="1" applyFill="1" applyBorder="1" applyAlignment="1">
      <alignment horizontal="right" vertical="top" wrapText="1"/>
    </xf>
    <xf numFmtId="4" fontId="10" fillId="0" borderId="9" xfId="0" applyNumberFormat="1" applyFont="1" applyFill="1" applyBorder="1" applyAlignment="1">
      <alignment horizontal="center" vertical="top" wrapText="1"/>
    </xf>
    <xf numFmtId="2" fontId="5" fillId="0" borderId="24" xfId="0" applyNumberFormat="1" applyFont="1" applyBorder="1" applyAlignment="1">
      <alignment horizontal="center" vertical="top" wrapText="1"/>
    </xf>
    <xf numFmtId="2" fontId="11" fillId="5" borderId="24" xfId="0" applyNumberFormat="1" applyFont="1" applyFill="1" applyBorder="1" applyAlignment="1">
      <alignment horizontal="center" vertical="top" wrapText="1"/>
    </xf>
    <xf numFmtId="0" fontId="10" fillId="5" borderId="24" xfId="0" applyFont="1" applyFill="1" applyBorder="1" applyAlignment="1">
      <alignment vertical="top" wrapText="1"/>
    </xf>
    <xf numFmtId="2" fontId="11" fillId="5" borderId="24" xfId="0" applyNumberFormat="1" applyFont="1" applyFill="1" applyBorder="1" applyAlignment="1">
      <alignment horizontal="right" vertical="top" wrapText="1"/>
    </xf>
    <xf numFmtId="2" fontId="5" fillId="0" borderId="27" xfId="0" applyNumberFormat="1" applyFont="1" applyBorder="1" applyAlignment="1">
      <alignment horizontal="center" vertical="top" wrapText="1"/>
    </xf>
    <xf numFmtId="2" fontId="11" fillId="5" borderId="27" xfId="0" applyNumberFormat="1" applyFont="1" applyFill="1" applyBorder="1" applyAlignment="1">
      <alignment horizontal="center" vertical="top" wrapText="1"/>
    </xf>
    <xf numFmtId="0" fontId="8" fillId="2" borderId="26" xfId="0" applyFont="1" applyFill="1" applyBorder="1" applyAlignment="1">
      <alignment horizontal="left" vertical="center" wrapText="1"/>
    </xf>
    <xf numFmtId="0" fontId="1" fillId="3" borderId="11" xfId="0" applyFont="1" applyFill="1" applyBorder="1" applyAlignment="1">
      <alignment horizontal="center" vertical="center"/>
    </xf>
    <xf numFmtId="2" fontId="13" fillId="5" borderId="20" xfId="0" applyNumberFormat="1" applyFont="1" applyFill="1" applyBorder="1" applyAlignment="1">
      <alignment horizontal="center" vertical="center" wrapText="1"/>
    </xf>
    <xf numFmtId="2" fontId="5" fillId="0" borderId="20" xfId="0" applyNumberFormat="1" applyFont="1" applyBorder="1" applyAlignment="1">
      <alignment horizontal="center" vertical="center" wrapText="1"/>
    </xf>
    <xf numFmtId="0" fontId="10" fillId="0" borderId="20" xfId="0" applyFont="1" applyFill="1" applyBorder="1" applyAlignment="1">
      <alignment horizontal="left" vertical="top" wrapText="1"/>
    </xf>
    <xf numFmtId="2" fontId="5" fillId="0" borderId="9" xfId="0" applyNumberFormat="1" applyFont="1" applyFill="1" applyBorder="1" applyAlignment="1">
      <alignment horizontal="center" vertical="center" wrapText="1"/>
    </xf>
    <xf numFmtId="4" fontId="13" fillId="5" borderId="17" xfId="0" applyNumberFormat="1" applyFont="1" applyFill="1" applyBorder="1" applyAlignment="1">
      <alignment horizontal="right" vertical="center" wrapText="1"/>
    </xf>
    <xf numFmtId="0" fontId="10" fillId="0" borderId="29" xfId="0" applyFont="1" applyFill="1" applyBorder="1" applyAlignment="1">
      <alignment horizontal="left" vertical="top" wrapText="1"/>
    </xf>
    <xf numFmtId="0" fontId="1" fillId="4" borderId="30" xfId="0" applyFont="1" applyFill="1" applyBorder="1" applyAlignment="1">
      <alignment vertical="center"/>
    </xf>
    <xf numFmtId="0" fontId="1" fillId="4" borderId="5" xfId="0" applyFont="1" applyFill="1" applyBorder="1" applyAlignment="1">
      <alignment vertical="center"/>
    </xf>
    <xf numFmtId="0" fontId="1" fillId="4" borderId="19" xfId="0" applyFont="1" applyFill="1" applyBorder="1" applyAlignment="1">
      <alignment vertical="center"/>
    </xf>
    <xf numFmtId="0" fontId="1" fillId="0" borderId="23" xfId="0" applyFont="1" applyFill="1" applyBorder="1" applyAlignment="1">
      <alignment horizontal="center" vertical="center" textRotation="90"/>
    </xf>
    <xf numFmtId="4" fontId="8" fillId="0" borderId="26" xfId="0" applyNumberFormat="1" applyFont="1" applyFill="1" applyBorder="1" applyAlignment="1">
      <alignment horizontal="center" vertical="center" wrapText="1"/>
    </xf>
    <xf numFmtId="0" fontId="1" fillId="0" borderId="31" xfId="0" applyFont="1" applyBorder="1"/>
    <xf numFmtId="2" fontId="5" fillId="0" borderId="32" xfId="0" applyNumberFormat="1" applyFont="1" applyFill="1" applyBorder="1" applyAlignment="1">
      <alignment horizontal="center" vertical="center"/>
    </xf>
    <xf numFmtId="4" fontId="11" fillId="5" borderId="28" xfId="0" applyNumberFormat="1" applyFont="1" applyFill="1" applyBorder="1" applyAlignment="1">
      <alignment horizontal="center" vertical="center" wrapText="1"/>
    </xf>
    <xf numFmtId="0" fontId="7" fillId="4" borderId="3" xfId="0" applyFont="1" applyFill="1" applyBorder="1" applyAlignment="1">
      <alignment vertical="center"/>
    </xf>
    <xf numFmtId="0" fontId="1" fillId="0" borderId="33" xfId="0" applyFont="1" applyFill="1" applyBorder="1" applyAlignment="1">
      <alignment horizontal="center" vertical="center" textRotation="90"/>
    </xf>
    <xf numFmtId="0" fontId="14" fillId="4" borderId="3" xfId="0" applyFont="1" applyFill="1" applyBorder="1" applyAlignment="1">
      <alignment vertical="center"/>
    </xf>
    <xf numFmtId="2" fontId="5" fillId="4" borderId="20" xfId="0" applyNumberFormat="1" applyFont="1" applyFill="1" applyBorder="1" applyAlignment="1">
      <alignment horizontal="center" vertical="top" wrapText="1"/>
    </xf>
    <xf numFmtId="2" fontId="5" fillId="4" borderId="24" xfId="0" applyNumberFormat="1" applyFont="1" applyFill="1" applyBorder="1" applyAlignment="1">
      <alignment horizontal="center" vertical="top" wrapText="1"/>
    </xf>
    <xf numFmtId="4" fontId="5" fillId="4" borderId="9" xfId="0" applyNumberFormat="1" applyFont="1" applyFill="1" applyBorder="1" applyAlignment="1">
      <alignment horizontal="center" vertical="top" wrapText="1"/>
    </xf>
    <xf numFmtId="0" fontId="7" fillId="4" borderId="5" xfId="0" applyFont="1" applyFill="1" applyBorder="1" applyAlignment="1">
      <alignment vertical="center"/>
    </xf>
    <xf numFmtId="2" fontId="5" fillId="4" borderId="27" xfId="0" applyNumberFormat="1" applyFont="1" applyFill="1" applyBorder="1" applyAlignment="1">
      <alignment horizontal="center" vertical="top" wrapText="1"/>
    </xf>
    <xf numFmtId="0" fontId="1" fillId="4" borderId="23" xfId="0" applyFont="1" applyFill="1" applyBorder="1" applyAlignment="1">
      <alignment horizontal="center" vertical="center"/>
    </xf>
    <xf numFmtId="0" fontId="9" fillId="4" borderId="27" xfId="0" applyFont="1" applyFill="1" applyBorder="1" applyAlignment="1">
      <alignment horizontal="left" vertical="center" wrapText="1"/>
    </xf>
    <xf numFmtId="0" fontId="9" fillId="4" borderId="34" xfId="0" applyFont="1" applyFill="1" applyBorder="1" applyAlignment="1">
      <alignment horizontal="left" vertical="center" wrapText="1"/>
    </xf>
    <xf numFmtId="0" fontId="10" fillId="4" borderId="34" xfId="0" applyFont="1" applyFill="1" applyBorder="1" applyAlignment="1">
      <alignment vertical="center" wrapText="1"/>
    </xf>
    <xf numFmtId="0" fontId="10" fillId="4" borderId="35" xfId="0" applyFont="1" applyFill="1" applyBorder="1" applyAlignment="1">
      <alignment vertical="center" wrapText="1"/>
    </xf>
    <xf numFmtId="0" fontId="10" fillId="0" borderId="24" xfId="0" applyFont="1" applyFill="1" applyBorder="1" applyAlignment="1">
      <alignment horizontal="left" vertical="top" wrapText="1"/>
    </xf>
    <xf numFmtId="2" fontId="10" fillId="5" borderId="24" xfId="0" applyNumberFormat="1" applyFont="1" applyFill="1" applyBorder="1" applyAlignment="1">
      <alignment horizontal="center" vertical="top" wrapText="1"/>
    </xf>
    <xf numFmtId="2" fontId="17" fillId="0" borderId="32" xfId="0" applyNumberFormat="1" applyFont="1" applyFill="1" applyBorder="1" applyAlignment="1">
      <alignment horizontal="center" vertical="center"/>
    </xf>
    <xf numFmtId="0" fontId="15" fillId="0" borderId="25" xfId="0" applyFont="1" applyBorder="1" applyAlignment="1">
      <alignment vertical="top" wrapText="1"/>
    </xf>
    <xf numFmtId="0" fontId="17" fillId="0" borderId="20" xfId="0" applyFont="1" applyFill="1" applyBorder="1" applyAlignment="1">
      <alignment horizontal="left" vertical="top" wrapText="1"/>
    </xf>
    <xf numFmtId="2" fontId="17" fillId="0" borderId="20" xfId="0" applyNumberFormat="1" applyFont="1" applyFill="1" applyBorder="1" applyAlignment="1">
      <alignment horizontal="center" vertical="center" wrapText="1"/>
    </xf>
    <xf numFmtId="2" fontId="5" fillId="5" borderId="32" xfId="0" applyNumberFormat="1" applyFont="1" applyFill="1" applyBorder="1" applyAlignment="1">
      <alignment horizontal="center" vertical="center"/>
    </xf>
    <xf numFmtId="4" fontId="5" fillId="5" borderId="17" xfId="0" applyNumberFormat="1" applyFont="1" applyFill="1" applyBorder="1" applyAlignment="1">
      <alignment vertical="center" wrapText="1"/>
    </xf>
    <xf numFmtId="4" fontId="11" fillId="5" borderId="17" xfId="0" applyNumberFormat="1" applyFont="1" applyFill="1" applyBorder="1" applyAlignment="1">
      <alignment vertical="center" wrapText="1"/>
    </xf>
    <xf numFmtId="4" fontId="5" fillId="5" borderId="28" xfId="0" applyNumberFormat="1" applyFont="1" applyFill="1" applyBorder="1" applyAlignment="1">
      <alignment vertical="center" wrapText="1"/>
    </xf>
    <xf numFmtId="4" fontId="11" fillId="5" borderId="28" xfId="0" applyNumberFormat="1" applyFont="1" applyFill="1" applyBorder="1" applyAlignment="1">
      <alignment vertical="center" wrapText="1"/>
    </xf>
    <xf numFmtId="2" fontId="5" fillId="5" borderId="20" xfId="0" applyNumberFormat="1" applyFont="1" applyFill="1" applyBorder="1" applyAlignment="1">
      <alignment vertical="center" wrapText="1"/>
    </xf>
    <xf numFmtId="43" fontId="10" fillId="5" borderId="20" xfId="1" applyFont="1" applyFill="1" applyBorder="1" applyAlignment="1">
      <alignment vertical="center" wrapText="1"/>
    </xf>
    <xf numFmtId="166" fontId="10" fillId="5" borderId="20" xfId="1" applyNumberFormat="1" applyFont="1" applyFill="1" applyBorder="1" applyAlignment="1">
      <alignment vertical="center" wrapText="1"/>
    </xf>
    <xf numFmtId="4" fontId="10" fillId="5" borderId="20" xfId="1" applyNumberFormat="1" applyFont="1" applyFill="1" applyBorder="1" applyAlignment="1">
      <alignment vertical="center" wrapText="1"/>
    </xf>
    <xf numFmtId="0" fontId="1" fillId="5" borderId="28" xfId="0" applyFont="1" applyFill="1" applyBorder="1" applyAlignment="1">
      <alignment vertical="center"/>
    </xf>
    <xf numFmtId="4" fontId="10" fillId="5" borderId="17" xfId="0" applyNumberFormat="1" applyFont="1" applyFill="1" applyBorder="1" applyAlignment="1">
      <alignment horizontal="center" vertical="center" wrapText="1"/>
    </xf>
    <xf numFmtId="0" fontId="12" fillId="5" borderId="21" xfId="0" applyFont="1" applyFill="1" applyBorder="1" applyAlignment="1">
      <alignment vertical="top" wrapText="1"/>
    </xf>
    <xf numFmtId="0" fontId="7" fillId="4" borderId="32" xfId="0" applyFont="1" applyFill="1" applyBorder="1" applyAlignment="1">
      <alignment vertical="center"/>
    </xf>
    <xf numFmtId="0" fontId="5" fillId="4" borderId="29" xfId="0" applyFont="1" applyFill="1" applyBorder="1" applyAlignment="1">
      <alignment horizontal="left" vertical="top" wrapText="1"/>
    </xf>
    <xf numFmtId="0" fontId="8" fillId="4" borderId="12" xfId="0" applyFont="1" applyFill="1" applyBorder="1" applyAlignment="1">
      <alignment horizontal="left" vertical="center" wrapText="1"/>
    </xf>
    <xf numFmtId="0" fontId="1" fillId="4" borderId="8" xfId="0" applyFont="1" applyFill="1" applyBorder="1" applyAlignment="1">
      <alignment horizontal="center" vertical="center"/>
    </xf>
    <xf numFmtId="0" fontId="9" fillId="4" borderId="36" xfId="0" applyFont="1" applyFill="1" applyBorder="1" applyAlignment="1">
      <alignment horizontal="left" vertical="center" wrapText="1"/>
    </xf>
    <xf numFmtId="0" fontId="9" fillId="4" borderId="1" xfId="0" applyFont="1" applyFill="1" applyBorder="1" applyAlignment="1">
      <alignment horizontal="left" vertical="center" wrapText="1"/>
    </xf>
    <xf numFmtId="0" fontId="10" fillId="4" borderId="1" xfId="0" applyFont="1" applyFill="1" applyBorder="1" applyAlignment="1">
      <alignment vertical="center" wrapText="1"/>
    </xf>
    <xf numFmtId="0" fontId="10" fillId="4" borderId="31" xfId="0" applyFont="1" applyFill="1" applyBorder="1" applyAlignment="1">
      <alignment vertical="center" wrapText="1"/>
    </xf>
    <xf numFmtId="0" fontId="1" fillId="0" borderId="37" xfId="0" applyFont="1" applyFill="1" applyBorder="1" applyAlignment="1">
      <alignment horizontal="center" vertical="center" textRotation="90"/>
    </xf>
    <xf numFmtId="0" fontId="1" fillId="5" borderId="38" xfId="0" applyFont="1" applyFill="1" applyBorder="1" applyAlignment="1">
      <alignment vertical="center" wrapText="1"/>
    </xf>
    <xf numFmtId="4" fontId="5" fillId="4" borderId="39" xfId="0" applyNumberFormat="1" applyFont="1" applyFill="1" applyBorder="1" applyAlignment="1">
      <alignment horizontal="right" vertical="center" wrapText="1"/>
    </xf>
    <xf numFmtId="4" fontId="11" fillId="5" borderId="39" xfId="0" applyNumberFormat="1" applyFont="1" applyFill="1" applyBorder="1" applyAlignment="1">
      <alignment horizontal="right" vertical="center" wrapText="1"/>
    </xf>
    <xf numFmtId="4" fontId="13" fillId="5" borderId="39" xfId="0" applyNumberFormat="1" applyFont="1" applyFill="1" applyBorder="1" applyAlignment="1">
      <alignment horizontal="right" vertical="center" wrapText="1"/>
    </xf>
    <xf numFmtId="0" fontId="12" fillId="0" borderId="40" xfId="0" applyFont="1" applyBorder="1" applyAlignment="1">
      <alignment vertical="top" wrapText="1"/>
    </xf>
    <xf numFmtId="0" fontId="1" fillId="4" borderId="2" xfId="0" applyFont="1" applyFill="1" applyBorder="1" applyAlignment="1">
      <alignment vertical="center"/>
    </xf>
    <xf numFmtId="0" fontId="7" fillId="4" borderId="12" xfId="0" applyFont="1" applyFill="1" applyBorder="1" applyAlignment="1">
      <alignment vertical="center"/>
    </xf>
    <xf numFmtId="0" fontId="1" fillId="4" borderId="12" xfId="0" applyFont="1" applyFill="1" applyBorder="1" applyAlignment="1">
      <alignment vertical="center"/>
    </xf>
    <xf numFmtId="0" fontId="1" fillId="4" borderId="18" xfId="0" applyFont="1" applyFill="1" applyBorder="1" applyAlignment="1">
      <alignment vertical="center"/>
    </xf>
    <xf numFmtId="0" fontId="1" fillId="0" borderId="8" xfId="0" applyFont="1" applyFill="1" applyBorder="1" applyAlignment="1">
      <alignment horizontal="center" vertical="center" textRotation="90"/>
    </xf>
    <xf numFmtId="2" fontId="8" fillId="0" borderId="26" xfId="0" applyNumberFormat="1" applyFont="1" applyFill="1" applyBorder="1" applyAlignment="1">
      <alignment horizontal="right" vertical="center" wrapText="1"/>
    </xf>
    <xf numFmtId="0" fontId="10" fillId="0" borderId="41" xfId="0" applyFont="1" applyBorder="1" applyAlignment="1">
      <alignment vertical="top" wrapText="1"/>
    </xf>
    <xf numFmtId="4" fontId="5" fillId="5" borderId="39" xfId="0" applyNumberFormat="1" applyFont="1" applyFill="1" applyBorder="1" applyAlignment="1">
      <alignment horizontal="right" vertical="center" wrapText="1"/>
    </xf>
    <xf numFmtId="4" fontId="10" fillId="5" borderId="39" xfId="0" applyNumberFormat="1" applyFont="1" applyFill="1" applyBorder="1" applyAlignment="1">
      <alignment horizontal="right" vertical="center" wrapText="1"/>
    </xf>
    <xf numFmtId="2" fontId="5" fillId="0" borderId="24" xfId="0" applyNumberFormat="1" applyFont="1" applyFill="1" applyBorder="1" applyAlignment="1">
      <alignment horizontal="right" vertical="center" wrapText="1"/>
    </xf>
    <xf numFmtId="2" fontId="8" fillId="0" borderId="26" xfId="0" applyNumberFormat="1" applyFont="1" applyFill="1" applyBorder="1" applyAlignment="1">
      <alignment horizontal="center" vertical="center" wrapText="1"/>
    </xf>
    <xf numFmtId="2" fontId="11" fillId="5" borderId="0" xfId="0" applyNumberFormat="1" applyFont="1" applyFill="1" applyBorder="1" applyAlignment="1">
      <alignment horizontal="center" vertical="top" wrapText="1"/>
    </xf>
    <xf numFmtId="0" fontId="1" fillId="4" borderId="11" xfId="0" applyFont="1" applyFill="1" applyBorder="1" applyAlignment="1">
      <alignment horizontal="center" vertical="center"/>
    </xf>
    <xf numFmtId="0" fontId="9" fillId="4" borderId="42" xfId="0" applyFont="1" applyFill="1" applyBorder="1" applyAlignment="1">
      <alignment horizontal="left" vertical="center" wrapText="1"/>
    </xf>
    <xf numFmtId="0" fontId="9" fillId="4" borderId="43" xfId="0" applyFont="1" applyFill="1" applyBorder="1" applyAlignment="1">
      <alignment horizontal="left" vertical="center" wrapText="1"/>
    </xf>
    <xf numFmtId="0" fontId="10" fillId="4" borderId="43" xfId="0" applyFont="1" applyFill="1" applyBorder="1" applyAlignment="1">
      <alignment vertical="center" wrapText="1"/>
    </xf>
    <xf numFmtId="0" fontId="10" fillId="4" borderId="44" xfId="0" applyFont="1" applyFill="1" applyBorder="1" applyAlignment="1">
      <alignment vertical="center" wrapText="1"/>
    </xf>
    <xf numFmtId="0" fontId="1" fillId="4" borderId="13" xfId="0" applyFont="1" applyFill="1" applyBorder="1" applyAlignment="1">
      <alignment vertical="center"/>
    </xf>
    <xf numFmtId="0" fontId="7" fillId="4" borderId="20" xfId="0" applyFont="1" applyFill="1" applyBorder="1" applyAlignment="1">
      <alignment vertical="center"/>
    </xf>
    <xf numFmtId="0" fontId="1" fillId="4" borderId="20" xfId="0" applyFont="1" applyFill="1" applyBorder="1" applyAlignment="1">
      <alignment vertical="center"/>
    </xf>
    <xf numFmtId="0" fontId="1" fillId="4" borderId="21" xfId="0" applyFont="1" applyFill="1" applyBorder="1" applyAlignment="1">
      <alignment vertical="center"/>
    </xf>
    <xf numFmtId="0" fontId="10" fillId="5" borderId="20" xfId="0" applyFont="1" applyFill="1" applyBorder="1" applyAlignment="1">
      <alignment vertical="top" wrapText="1"/>
    </xf>
    <xf numFmtId="4" fontId="5" fillId="0" borderId="20" xfId="0" applyNumberFormat="1" applyFont="1" applyBorder="1" applyAlignment="1">
      <alignment horizontal="center" vertical="top" wrapText="1"/>
    </xf>
    <xf numFmtId="4" fontId="10" fillId="0" borderId="20" xfId="0" applyNumberFormat="1" applyFont="1" applyFill="1" applyBorder="1" applyAlignment="1">
      <alignment horizontal="center" vertical="top" wrapText="1"/>
    </xf>
    <xf numFmtId="0" fontId="1" fillId="0" borderId="45" xfId="0" applyFont="1" applyFill="1" applyBorder="1" applyAlignment="1">
      <alignment horizontal="center" vertical="center" textRotation="90"/>
    </xf>
    <xf numFmtId="4" fontId="5" fillId="0" borderId="32" xfId="0" applyNumberFormat="1" applyFont="1" applyBorder="1" applyAlignment="1">
      <alignment horizontal="center" vertical="top" wrapText="1"/>
    </xf>
    <xf numFmtId="0" fontId="12" fillId="0" borderId="46" xfId="0" applyFont="1" applyBorder="1" applyAlignment="1">
      <alignment vertical="top" wrapText="1"/>
    </xf>
    <xf numFmtId="0" fontId="10" fillId="5" borderId="32" xfId="0" applyFont="1" applyFill="1" applyBorder="1" applyAlignment="1">
      <alignment vertical="top" wrapText="1"/>
    </xf>
    <xf numFmtId="4" fontId="10" fillId="0" borderId="32" xfId="0" applyNumberFormat="1" applyFont="1" applyFill="1" applyBorder="1" applyAlignment="1">
      <alignment horizontal="center" vertical="top" wrapText="1"/>
    </xf>
    <xf numFmtId="4" fontId="13" fillId="5" borderId="20" xfId="0" applyNumberFormat="1" applyFont="1" applyFill="1" applyBorder="1" applyAlignment="1">
      <alignment horizontal="right" vertical="top" wrapText="1"/>
    </xf>
    <xf numFmtId="4" fontId="5" fillId="5" borderId="20" xfId="0" applyNumberFormat="1" applyFont="1" applyFill="1" applyBorder="1" applyAlignment="1">
      <alignment horizontal="center" vertical="top" wrapText="1"/>
    </xf>
    <xf numFmtId="0" fontId="9" fillId="4" borderId="14" xfId="0" applyFont="1" applyFill="1" applyBorder="1" applyAlignment="1">
      <alignment horizontal="left" vertical="center" wrapText="1"/>
    </xf>
    <xf numFmtId="0" fontId="9" fillId="4" borderId="15" xfId="0" applyFont="1" applyFill="1" applyBorder="1" applyAlignment="1">
      <alignment horizontal="left" vertical="center" wrapText="1"/>
    </xf>
    <xf numFmtId="0" fontId="5" fillId="0" borderId="9" xfId="0" applyFont="1" applyBorder="1" applyAlignment="1">
      <alignment horizontal="center" vertical="center"/>
    </xf>
    <xf numFmtId="0" fontId="1" fillId="0" borderId="13" xfId="0" applyFont="1" applyFill="1" applyBorder="1" applyAlignment="1">
      <alignment horizontal="center" vertical="center" textRotation="90"/>
    </xf>
    <xf numFmtId="0" fontId="1" fillId="0" borderId="13" xfId="0" applyFont="1" applyFill="1" applyBorder="1" applyAlignment="1">
      <alignment vertical="center" textRotation="90"/>
    </xf>
    <xf numFmtId="0" fontId="1" fillId="6" borderId="38" xfId="0" applyFont="1" applyFill="1" applyBorder="1" applyAlignment="1">
      <alignment vertical="center" wrapText="1"/>
    </xf>
    <xf numFmtId="0" fontId="3" fillId="0" borderId="0" xfId="0" applyFont="1" applyBorder="1" applyAlignment="1">
      <alignment horizontal="center" vertical="center"/>
    </xf>
    <xf numFmtId="0" fontId="2" fillId="0" borderId="1" xfId="0" applyFont="1" applyBorder="1" applyAlignment="1">
      <alignment horizontal="center" vertical="center"/>
    </xf>
    <xf numFmtId="0" fontId="1" fillId="0" borderId="2" xfId="0" applyFont="1" applyBorder="1" applyAlignment="1">
      <alignment horizontal="center"/>
    </xf>
    <xf numFmtId="0" fontId="1" fillId="0" borderId="8" xfId="0" applyFont="1" applyBorder="1" applyAlignment="1">
      <alignment horizontal="center"/>
    </xf>
    <xf numFmtId="0" fontId="5" fillId="0" borderId="3" xfId="0" applyFont="1" applyBorder="1" applyAlignment="1">
      <alignment horizontal="center" vertical="center" wrapText="1"/>
    </xf>
    <xf numFmtId="0" fontId="5" fillId="0" borderId="9"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xf>
    <xf numFmtId="0" fontId="1" fillId="0" borderId="13" xfId="0" applyFont="1" applyFill="1" applyBorder="1" applyAlignment="1">
      <alignment horizontal="center" vertical="center" textRotation="90"/>
    </xf>
    <xf numFmtId="0" fontId="8" fillId="4" borderId="14" xfId="0" applyFont="1" applyFill="1" applyBorder="1" applyAlignment="1">
      <alignment horizontal="left" vertical="center" wrapText="1"/>
    </xf>
    <xf numFmtId="0" fontId="0" fillId="4" borderId="15" xfId="0" applyFill="1" applyBorder="1" applyAlignment="1"/>
    <xf numFmtId="0" fontId="0" fillId="4" borderId="16" xfId="0" applyFill="1" applyBorder="1" applyAlignment="1"/>
    <xf numFmtId="0" fontId="9" fillId="3" borderId="3" xfId="0" applyFont="1" applyFill="1" applyBorder="1" applyAlignment="1">
      <alignment horizontal="left" vertical="center" wrapText="1"/>
    </xf>
    <xf numFmtId="0" fontId="0" fillId="0" borderId="3" xfId="0" applyBorder="1" applyAlignment="1"/>
    <xf numFmtId="0" fontId="0" fillId="0" borderId="7" xfId="0" applyBorder="1" applyAlignment="1"/>
    <xf numFmtId="0" fontId="9" fillId="4" borderId="14" xfId="0" applyFont="1" applyFill="1" applyBorder="1" applyAlignment="1">
      <alignment horizontal="left" vertical="center" wrapText="1"/>
    </xf>
    <xf numFmtId="0" fontId="9" fillId="4" borderId="15" xfId="0" applyFont="1" applyFill="1" applyBorder="1" applyAlignment="1">
      <alignment horizontal="left"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67"/>
  <sheetViews>
    <sheetView tabSelected="1" view="pageBreakPreview" zoomScale="80" zoomScaleNormal="100" zoomScaleSheetLayoutView="80" workbookViewId="0">
      <pane xSplit="1" ySplit="5" topLeftCell="B39" activePane="bottomRight" state="frozen"/>
      <selection activeCell="C4" sqref="C4:J4"/>
      <selection pane="topRight" activeCell="C4" sqref="C4:J4"/>
      <selection pane="bottomLeft" activeCell="C4" sqref="C4:J4"/>
      <selection pane="bottomRight" activeCell="K40" sqref="K40"/>
    </sheetView>
  </sheetViews>
  <sheetFormatPr defaultRowHeight="15" x14ac:dyDescent="0.25"/>
  <cols>
    <col min="1" max="1" width="5.7109375" style="1" customWidth="1"/>
    <col min="2" max="2" width="61.5703125" style="1" customWidth="1"/>
    <col min="3" max="3" width="14.5703125" style="1" customWidth="1"/>
    <col min="4" max="4" width="13.42578125" style="1" customWidth="1"/>
    <col min="5" max="5" width="14" style="1" customWidth="1"/>
    <col min="6" max="6" width="13.7109375" style="1" customWidth="1"/>
    <col min="7" max="8" width="13.85546875" style="1" customWidth="1"/>
    <col min="9" max="9" width="13" style="1" customWidth="1"/>
    <col min="10" max="10" width="13.85546875" style="1" customWidth="1"/>
    <col min="11" max="11" width="124" style="1" customWidth="1"/>
    <col min="12" max="13" width="9.140625" style="1"/>
    <col min="14" max="14" width="16.5703125" style="1" customWidth="1"/>
    <col min="15" max="15" width="9.140625" style="1"/>
    <col min="16" max="16" width="66" style="1" customWidth="1"/>
    <col min="17" max="16384" width="9.140625" style="1"/>
  </cols>
  <sheetData>
    <row r="1" spans="1:11" ht="20.25" x14ac:dyDescent="0.3">
      <c r="K1" s="2"/>
    </row>
    <row r="2" spans="1:11" ht="27.75" customHeight="1" x14ac:dyDescent="0.25">
      <c r="A2" s="143" t="s">
        <v>29</v>
      </c>
      <c r="B2" s="143"/>
      <c r="C2" s="143"/>
      <c r="D2" s="143"/>
      <c r="E2" s="143"/>
      <c r="F2" s="143"/>
      <c r="G2" s="143"/>
      <c r="H2" s="143"/>
      <c r="I2" s="143"/>
      <c r="J2" s="143"/>
      <c r="K2" s="143"/>
    </row>
    <row r="3" spans="1:11" ht="22.5" customHeight="1" thickBot="1" x14ac:dyDescent="0.3">
      <c r="A3" s="144" t="s">
        <v>82</v>
      </c>
      <c r="B3" s="144"/>
      <c r="C3" s="144"/>
      <c r="D3" s="144"/>
      <c r="E3" s="144"/>
      <c r="F3" s="144"/>
      <c r="G3" s="144"/>
      <c r="H3" s="144"/>
      <c r="I3" s="144"/>
      <c r="J3" s="144"/>
      <c r="K3" s="144"/>
    </row>
    <row r="4" spans="1:11" ht="68.25" customHeight="1" x14ac:dyDescent="0.25">
      <c r="A4" s="145"/>
      <c r="B4" s="147" t="s">
        <v>0</v>
      </c>
      <c r="C4" s="149" t="s">
        <v>1</v>
      </c>
      <c r="D4" s="150"/>
      <c r="E4" s="150"/>
      <c r="F4" s="151"/>
      <c r="G4" s="149" t="s">
        <v>83</v>
      </c>
      <c r="H4" s="150"/>
      <c r="I4" s="150"/>
      <c r="J4" s="151"/>
      <c r="K4" s="152" t="s">
        <v>2</v>
      </c>
    </row>
    <row r="5" spans="1:11" ht="32.25" thickBot="1" x14ac:dyDescent="0.3">
      <c r="A5" s="146"/>
      <c r="B5" s="148"/>
      <c r="C5" s="139" t="s">
        <v>3</v>
      </c>
      <c r="D5" s="3" t="s">
        <v>4</v>
      </c>
      <c r="E5" s="3" t="s">
        <v>5</v>
      </c>
      <c r="F5" s="3" t="s">
        <v>6</v>
      </c>
      <c r="G5" s="139" t="s">
        <v>3</v>
      </c>
      <c r="H5" s="3" t="s">
        <v>4</v>
      </c>
      <c r="I5" s="3" t="s">
        <v>5</v>
      </c>
      <c r="J5" s="3" t="s">
        <v>6</v>
      </c>
      <c r="K5" s="153"/>
    </row>
    <row r="6" spans="1:11" ht="18.75" x14ac:dyDescent="0.25">
      <c r="A6" s="4" t="s">
        <v>7</v>
      </c>
      <c r="B6" s="94" t="s">
        <v>12</v>
      </c>
      <c r="C6" s="9"/>
      <c r="D6" s="9"/>
      <c r="E6" s="9"/>
      <c r="F6" s="9"/>
      <c r="G6" s="9"/>
      <c r="H6" s="9"/>
      <c r="I6" s="9"/>
      <c r="J6" s="9"/>
      <c r="K6" s="10"/>
    </row>
    <row r="7" spans="1:11" ht="37.5" x14ac:dyDescent="0.25">
      <c r="A7" s="7" t="s">
        <v>9</v>
      </c>
      <c r="B7" s="137" t="s">
        <v>31</v>
      </c>
      <c r="C7" s="138"/>
      <c r="D7" s="138"/>
      <c r="E7" s="138"/>
      <c r="F7" s="138"/>
      <c r="G7" s="138"/>
      <c r="H7" s="11"/>
      <c r="I7" s="11"/>
      <c r="J7" s="11"/>
      <c r="K7" s="12"/>
    </row>
    <row r="8" spans="1:11" ht="39.75" customHeight="1" thickBot="1" x14ac:dyDescent="0.3">
      <c r="A8" s="69" t="s">
        <v>8</v>
      </c>
      <c r="B8" s="70" t="s">
        <v>32</v>
      </c>
      <c r="C8" s="71"/>
      <c r="D8" s="71"/>
      <c r="E8" s="71"/>
      <c r="F8" s="71"/>
      <c r="G8" s="71"/>
      <c r="H8" s="72"/>
      <c r="I8" s="72"/>
      <c r="J8" s="72"/>
      <c r="K8" s="73"/>
    </row>
    <row r="9" spans="1:11" ht="163.5" customHeight="1" thickBot="1" x14ac:dyDescent="0.3">
      <c r="A9" s="100" t="s">
        <v>11</v>
      </c>
      <c r="B9" s="142" t="s">
        <v>52</v>
      </c>
      <c r="C9" s="102">
        <f>D9+E9+F9</f>
        <v>9065.7999999999993</v>
      </c>
      <c r="D9" s="103">
        <v>6533.5</v>
      </c>
      <c r="E9" s="103">
        <v>2177.8000000000002</v>
      </c>
      <c r="F9" s="103">
        <v>354.5</v>
      </c>
      <c r="G9" s="104">
        <f>H9+I9+J9</f>
        <v>8154.1954800000003</v>
      </c>
      <c r="H9" s="103">
        <v>5875.7789499999999</v>
      </c>
      <c r="I9" s="103">
        <v>1958.5630000000001</v>
      </c>
      <c r="J9" s="103">
        <v>319.85352999999998</v>
      </c>
      <c r="K9" s="105" t="s">
        <v>76</v>
      </c>
    </row>
    <row r="10" spans="1:11" ht="24.75" customHeight="1" thickBot="1" x14ac:dyDescent="0.3">
      <c r="A10" s="95" t="s">
        <v>8</v>
      </c>
      <c r="B10" s="96" t="s">
        <v>50</v>
      </c>
      <c r="C10" s="97"/>
      <c r="D10" s="97"/>
      <c r="E10" s="97"/>
      <c r="F10" s="97"/>
      <c r="G10" s="97"/>
      <c r="H10" s="98"/>
      <c r="I10" s="98"/>
      <c r="J10" s="98"/>
      <c r="K10" s="99"/>
    </row>
    <row r="11" spans="1:11" ht="16.5" customHeight="1" thickBot="1" x14ac:dyDescent="0.3">
      <c r="A11" s="106"/>
      <c r="B11" s="107" t="s">
        <v>20</v>
      </c>
      <c r="C11" s="108"/>
      <c r="D11" s="108"/>
      <c r="E11" s="108"/>
      <c r="F11" s="108"/>
      <c r="G11" s="108"/>
      <c r="H11" s="108"/>
      <c r="I11" s="108"/>
      <c r="J11" s="108"/>
      <c r="K11" s="109"/>
    </row>
    <row r="12" spans="1:11" ht="97.5" customHeight="1" thickBot="1" x14ac:dyDescent="0.3">
      <c r="A12" s="100" t="s">
        <v>11</v>
      </c>
      <c r="B12" s="101" t="s">
        <v>51</v>
      </c>
      <c r="C12" s="113">
        <f>D12+E12+F12</f>
        <v>50</v>
      </c>
      <c r="D12" s="103">
        <v>40</v>
      </c>
      <c r="E12" s="103">
        <v>10</v>
      </c>
      <c r="F12" s="103">
        <v>0</v>
      </c>
      <c r="G12" s="104">
        <f>H12+I12+J12</f>
        <v>50</v>
      </c>
      <c r="H12" s="114">
        <v>40</v>
      </c>
      <c r="I12" s="114">
        <v>10</v>
      </c>
      <c r="J12" s="114">
        <v>0</v>
      </c>
      <c r="K12" s="105" t="s">
        <v>53</v>
      </c>
    </row>
    <row r="13" spans="1:11" ht="21.75" customHeight="1" thickBot="1" x14ac:dyDescent="0.3">
      <c r="A13" s="110"/>
      <c r="B13" s="45" t="s">
        <v>14</v>
      </c>
      <c r="C13" s="111">
        <f>C12+C9</f>
        <v>9115.7999999999993</v>
      </c>
      <c r="D13" s="111">
        <f>D12+D9</f>
        <v>6573.5</v>
      </c>
      <c r="E13" s="111">
        <f>E12+E9</f>
        <v>2187.8000000000002</v>
      </c>
      <c r="F13" s="111">
        <f>F12+F9</f>
        <v>354.5</v>
      </c>
      <c r="G13" s="111">
        <f t="shared" ref="G13" si="0">G12+G9</f>
        <v>8204.1954800000003</v>
      </c>
      <c r="H13" s="116">
        <f>H12+H9</f>
        <v>5915.7789499999999</v>
      </c>
      <c r="I13" s="116">
        <f>I12+I9</f>
        <v>1968.5630000000001</v>
      </c>
      <c r="J13" s="116">
        <f>J12+J9</f>
        <v>319.85352999999998</v>
      </c>
      <c r="K13" s="112"/>
    </row>
    <row r="14" spans="1:11" s="6" customFormat="1" ht="23.25" customHeight="1" x14ac:dyDescent="0.2">
      <c r="A14" s="4" t="s">
        <v>7</v>
      </c>
      <c r="B14" s="5" t="s">
        <v>10</v>
      </c>
      <c r="C14" s="9"/>
      <c r="D14" s="9"/>
      <c r="E14" s="9"/>
      <c r="F14" s="9"/>
      <c r="G14" s="9"/>
      <c r="H14" s="9"/>
      <c r="I14" s="9"/>
      <c r="J14" s="9"/>
      <c r="K14" s="10"/>
    </row>
    <row r="15" spans="1:11" s="6" customFormat="1" ht="19.5" customHeight="1" x14ac:dyDescent="0.2">
      <c r="A15" s="7" t="s">
        <v>9</v>
      </c>
      <c r="B15" s="161" t="s">
        <v>16</v>
      </c>
      <c r="C15" s="162"/>
      <c r="D15" s="162"/>
      <c r="E15" s="162"/>
      <c r="F15" s="162"/>
      <c r="G15" s="162"/>
      <c r="H15" s="11"/>
      <c r="I15" s="11"/>
      <c r="J15" s="11"/>
      <c r="K15" s="12"/>
    </row>
    <row r="16" spans="1:11" s="6" customFormat="1" ht="18.75" customHeight="1" thickBot="1" x14ac:dyDescent="0.25">
      <c r="A16" s="24" t="s">
        <v>8</v>
      </c>
      <c r="B16" s="161" t="s">
        <v>15</v>
      </c>
      <c r="C16" s="162"/>
      <c r="D16" s="162"/>
      <c r="E16" s="162"/>
      <c r="F16" s="162"/>
      <c r="G16" s="162"/>
      <c r="H16" s="11"/>
      <c r="I16" s="11"/>
      <c r="J16" s="11"/>
      <c r="K16" s="12"/>
    </row>
    <row r="17" spans="1:16" s="6" customFormat="1" ht="17.25" customHeight="1" x14ac:dyDescent="0.2">
      <c r="A17" s="25"/>
      <c r="B17" s="61" t="s">
        <v>17</v>
      </c>
      <c r="C17" s="26"/>
      <c r="D17" s="61"/>
      <c r="E17" s="61"/>
      <c r="F17" s="26"/>
      <c r="G17" s="26"/>
      <c r="H17" s="26"/>
      <c r="I17" s="26"/>
      <c r="J17" s="26"/>
      <c r="K17" s="27"/>
    </row>
    <row r="18" spans="1:16" s="6" customFormat="1" ht="19.5" customHeight="1" x14ac:dyDescent="0.2">
      <c r="A18" s="154" t="s">
        <v>11</v>
      </c>
      <c r="B18" s="92" t="s">
        <v>46</v>
      </c>
      <c r="C18" s="89"/>
      <c r="D18" s="89"/>
      <c r="E18" s="89"/>
      <c r="F18" s="89"/>
      <c r="G18" s="89"/>
      <c r="H18" s="90"/>
      <c r="I18" s="90"/>
      <c r="J18" s="90"/>
      <c r="K18" s="91"/>
    </row>
    <row r="19" spans="1:16" s="6" customFormat="1" ht="150.75" customHeight="1" x14ac:dyDescent="0.2">
      <c r="A19" s="154"/>
      <c r="B19" s="49" t="s">
        <v>74</v>
      </c>
      <c r="C19" s="81">
        <f>D19+E19+F19</f>
        <v>1705.0740000000001</v>
      </c>
      <c r="D19" s="82">
        <v>1294.1747399999999</v>
      </c>
      <c r="E19" s="82">
        <v>329.93387999999999</v>
      </c>
      <c r="F19" s="82">
        <f>58.23187+22.73351</f>
        <v>80.965379999999996</v>
      </c>
      <c r="G19" s="51">
        <f t="shared" ref="G19:G20" si="1">H19+I19+J19</f>
        <v>1705.0740000000001</v>
      </c>
      <c r="H19" s="82">
        <v>1294.1747399999999</v>
      </c>
      <c r="I19" s="82">
        <v>329.93387999999999</v>
      </c>
      <c r="J19" s="82">
        <f>58.23187+22.73351</f>
        <v>80.965379999999996</v>
      </c>
      <c r="K19" s="28" t="s">
        <v>62</v>
      </c>
    </row>
    <row r="20" spans="1:16" s="6" customFormat="1" ht="141.75" customHeight="1" x14ac:dyDescent="0.2">
      <c r="A20" s="154"/>
      <c r="B20" s="49" t="s">
        <v>75</v>
      </c>
      <c r="C20" s="81">
        <f>D20+E20+F20</f>
        <v>2126.8981999999996</v>
      </c>
      <c r="D20" s="82">
        <v>1549.7708299999999</v>
      </c>
      <c r="E20" s="82">
        <v>395.09494999999998</v>
      </c>
      <c r="F20" s="82">
        <f>69.7325+112.29992</f>
        <v>182.03242</v>
      </c>
      <c r="G20" s="51">
        <f t="shared" si="1"/>
        <v>2126.8981999999996</v>
      </c>
      <c r="H20" s="82">
        <v>1549.7708299999999</v>
      </c>
      <c r="I20" s="82">
        <v>395.09494999999998</v>
      </c>
      <c r="J20" s="82">
        <f>69.7325+112.29992</f>
        <v>182.03242</v>
      </c>
      <c r="K20" s="28" t="s">
        <v>63</v>
      </c>
    </row>
    <row r="21" spans="1:16" s="6" customFormat="1" ht="17.25" customHeight="1" x14ac:dyDescent="0.2">
      <c r="A21" s="154"/>
      <c r="B21" s="93" t="s">
        <v>47</v>
      </c>
      <c r="C21" s="83"/>
      <c r="D21" s="84"/>
      <c r="E21" s="84"/>
      <c r="F21" s="84"/>
      <c r="G21" s="84"/>
      <c r="H21" s="60"/>
      <c r="I21" s="60"/>
      <c r="J21" s="60"/>
      <c r="K21" s="28"/>
    </row>
    <row r="22" spans="1:16" s="6" customFormat="1" ht="113.25" customHeight="1" x14ac:dyDescent="0.2">
      <c r="A22" s="154"/>
      <c r="B22" s="52" t="s">
        <v>48</v>
      </c>
      <c r="C22" s="83">
        <f>D22+E22+F22</f>
        <v>190.84</v>
      </c>
      <c r="D22" s="84">
        <v>121.67417</v>
      </c>
      <c r="E22" s="84">
        <v>31.01933</v>
      </c>
      <c r="F22" s="84">
        <f>5.47477+32.67173</f>
        <v>38.146499999999996</v>
      </c>
      <c r="G22" s="51">
        <f t="shared" ref="G22:G23" si="2">H22+I22+J22</f>
        <v>190.84</v>
      </c>
      <c r="H22" s="84">
        <v>121.67417</v>
      </c>
      <c r="I22" s="84">
        <v>31.01933</v>
      </c>
      <c r="J22" s="84">
        <f>5.47477+32.67173</f>
        <v>38.146499999999996</v>
      </c>
      <c r="K22" s="28" t="s">
        <v>57</v>
      </c>
    </row>
    <row r="23" spans="1:16" ht="112.5" customHeight="1" x14ac:dyDescent="0.25">
      <c r="A23" s="154"/>
      <c r="B23" s="21" t="s">
        <v>49</v>
      </c>
      <c r="C23" s="85">
        <f>D23+E23+F23</f>
        <v>817.80000000000007</v>
      </c>
      <c r="D23" s="86">
        <v>521.40606000000002</v>
      </c>
      <c r="E23" s="87">
        <v>132.92604</v>
      </c>
      <c r="F23" s="88">
        <f>23.46086+140.00704</f>
        <v>163.46789999999999</v>
      </c>
      <c r="G23" s="51">
        <f t="shared" si="2"/>
        <v>817.80000000000007</v>
      </c>
      <c r="H23" s="86">
        <v>521.40606000000002</v>
      </c>
      <c r="I23" s="87">
        <v>132.92604</v>
      </c>
      <c r="J23" s="88">
        <f>23.46086+140.00704</f>
        <v>163.46789999999999</v>
      </c>
      <c r="K23" s="28" t="s">
        <v>58</v>
      </c>
      <c r="P23" s="13"/>
    </row>
    <row r="24" spans="1:16" ht="18" customHeight="1" thickBot="1" x14ac:dyDescent="0.3">
      <c r="A24" s="56"/>
      <c r="B24" s="45" t="s">
        <v>25</v>
      </c>
      <c r="C24" s="50">
        <f>C23+C18+C19+C20+C22</f>
        <v>4840.6121999999996</v>
      </c>
      <c r="D24" s="50">
        <f t="shared" ref="D24:F24" si="3">D23+D18+D19+D20+D22</f>
        <v>3487.0258000000003</v>
      </c>
      <c r="E24" s="50">
        <f t="shared" si="3"/>
        <v>888.9742</v>
      </c>
      <c r="F24" s="50">
        <f t="shared" si="3"/>
        <v>464.61219999999997</v>
      </c>
      <c r="G24" s="50">
        <f>G23+G18+G20+G19+G22</f>
        <v>4840.6121999999996</v>
      </c>
      <c r="H24" s="50">
        <f t="shared" ref="H24:J24" si="4">H23+H18+H20+H19+H22</f>
        <v>3487.0257999999994</v>
      </c>
      <c r="I24" s="50">
        <f t="shared" si="4"/>
        <v>888.9742</v>
      </c>
      <c r="J24" s="50">
        <f t="shared" si="4"/>
        <v>464.61219999999997</v>
      </c>
      <c r="K24" s="23"/>
      <c r="P24" s="13"/>
    </row>
    <row r="25" spans="1:16" ht="22.5" customHeight="1" x14ac:dyDescent="0.25">
      <c r="A25" s="25"/>
      <c r="B25" s="61" t="s">
        <v>18</v>
      </c>
      <c r="C25" s="26"/>
      <c r="D25" s="61"/>
      <c r="E25" s="61"/>
      <c r="F25" s="26"/>
      <c r="G25" s="26"/>
      <c r="H25" s="26"/>
      <c r="I25" s="26"/>
      <c r="J25" s="26"/>
      <c r="K25" s="27"/>
      <c r="P25" s="13"/>
    </row>
    <row r="26" spans="1:16" ht="190.5" customHeight="1" x14ac:dyDescent="0.25">
      <c r="A26" s="154" t="s">
        <v>11</v>
      </c>
      <c r="B26" s="74" t="s">
        <v>45</v>
      </c>
      <c r="C26" s="80">
        <f>SUM(D26:F26)</f>
        <v>2294.0093299999999</v>
      </c>
      <c r="D26" s="76">
        <v>1729.5810899999999</v>
      </c>
      <c r="E26" s="76">
        <v>440.93531999999999</v>
      </c>
      <c r="F26" s="76">
        <v>123.49292</v>
      </c>
      <c r="G26" s="59">
        <f>SUM(H26:J26)</f>
        <v>2293.9437800000001</v>
      </c>
      <c r="H26" s="76">
        <v>1729.52882</v>
      </c>
      <c r="I26" s="76">
        <v>440.92203999999998</v>
      </c>
      <c r="J26" s="76">
        <v>123.49292</v>
      </c>
      <c r="K26" s="77" t="s">
        <v>64</v>
      </c>
      <c r="P26" s="13"/>
    </row>
    <row r="27" spans="1:16" ht="191.25" customHeight="1" x14ac:dyDescent="0.25">
      <c r="A27" s="154"/>
      <c r="B27" s="78" t="s">
        <v>44</v>
      </c>
      <c r="C27" s="48">
        <f>D27+E27+F27</f>
        <v>1398.4559999999999</v>
      </c>
      <c r="D27" s="79">
        <v>1104.98182</v>
      </c>
      <c r="E27" s="79">
        <v>281.70148</v>
      </c>
      <c r="F27" s="79">
        <v>11.7727</v>
      </c>
      <c r="G27" s="47">
        <f>H27+I27+J27</f>
        <v>1398.4559999999999</v>
      </c>
      <c r="H27" s="79">
        <v>1104.98182</v>
      </c>
      <c r="I27" s="79">
        <v>281.70148</v>
      </c>
      <c r="J27" s="79">
        <v>11.7727</v>
      </c>
      <c r="K27" s="30" t="s">
        <v>65</v>
      </c>
      <c r="P27" s="13"/>
    </row>
    <row r="28" spans="1:16" ht="25.5" customHeight="1" thickBot="1" x14ac:dyDescent="0.3">
      <c r="A28" s="34"/>
      <c r="B28" s="35" t="s">
        <v>25</v>
      </c>
      <c r="C28" s="36">
        <f>C27+C26</f>
        <v>3692.46533</v>
      </c>
      <c r="D28" s="36">
        <f>D26+D27</f>
        <v>2834.5629099999996</v>
      </c>
      <c r="E28" s="36">
        <f t="shared" ref="E28:J28" si="5">E26+E27</f>
        <v>722.63679999999999</v>
      </c>
      <c r="F28" s="36">
        <f t="shared" si="5"/>
        <v>135.26562000000001</v>
      </c>
      <c r="G28" s="36">
        <f t="shared" si="5"/>
        <v>3692.3997799999997</v>
      </c>
      <c r="H28" s="115">
        <f t="shared" si="5"/>
        <v>2834.51064</v>
      </c>
      <c r="I28" s="115">
        <f t="shared" si="5"/>
        <v>722.62351999999998</v>
      </c>
      <c r="J28" s="115">
        <f t="shared" si="5"/>
        <v>135.26562000000001</v>
      </c>
      <c r="K28" s="30"/>
      <c r="P28" s="13"/>
    </row>
    <row r="29" spans="1:16" ht="23.25" customHeight="1" x14ac:dyDescent="0.25">
      <c r="A29" s="25"/>
      <c r="B29" s="61" t="s">
        <v>19</v>
      </c>
      <c r="C29" s="26"/>
      <c r="D29" s="61"/>
      <c r="E29" s="61"/>
      <c r="F29" s="26"/>
      <c r="G29" s="26"/>
      <c r="H29" s="26"/>
      <c r="I29" s="26"/>
      <c r="J29" s="26"/>
      <c r="K29" s="27"/>
      <c r="P29" s="13"/>
    </row>
    <row r="30" spans="1:16" ht="238.5" customHeight="1" thickBot="1" x14ac:dyDescent="0.3">
      <c r="A30" s="56" t="s">
        <v>11</v>
      </c>
      <c r="B30" s="8" t="s">
        <v>41</v>
      </c>
      <c r="C30" s="66">
        <f>D30+E30+F30</f>
        <v>2978.5</v>
      </c>
      <c r="D30" s="38">
        <v>2270.3916599999998</v>
      </c>
      <c r="E30" s="38">
        <v>578.80834000000004</v>
      </c>
      <c r="F30" s="38">
        <v>129.30000000000001</v>
      </c>
      <c r="G30" s="37">
        <f>H30+I30+J30</f>
        <v>2974.8999999999996</v>
      </c>
      <c r="H30" s="38">
        <v>2270.3916599999998</v>
      </c>
      <c r="I30" s="38">
        <v>578.80834000000004</v>
      </c>
      <c r="J30" s="38">
        <v>125.7</v>
      </c>
      <c r="K30" s="28" t="s">
        <v>61</v>
      </c>
      <c r="P30" s="13"/>
    </row>
    <row r="31" spans="1:16" ht="18" customHeight="1" x14ac:dyDescent="0.25">
      <c r="A31" s="53"/>
      <c r="B31" s="67" t="s">
        <v>27</v>
      </c>
      <c r="C31" s="54"/>
      <c r="D31" s="67"/>
      <c r="E31" s="67"/>
      <c r="F31" s="54"/>
      <c r="G31" s="54"/>
      <c r="H31" s="54"/>
      <c r="I31" s="54"/>
      <c r="J31" s="54"/>
      <c r="K31" s="55"/>
      <c r="P31" s="13"/>
    </row>
    <row r="32" spans="1:16" ht="145.5" customHeight="1" thickBot="1" x14ac:dyDescent="0.3">
      <c r="A32" s="56" t="s">
        <v>11</v>
      </c>
      <c r="B32" s="8" t="s">
        <v>43</v>
      </c>
      <c r="C32" s="68">
        <f>D32+E32+F32</f>
        <v>5608.6779999999999</v>
      </c>
      <c r="D32" s="44">
        <v>1942.96504</v>
      </c>
      <c r="E32" s="44">
        <v>495.33496000000002</v>
      </c>
      <c r="F32" s="44">
        <f>49+3121.378</f>
        <v>3170.3780000000002</v>
      </c>
      <c r="G32" s="43">
        <f>H32+I32+J32</f>
        <v>5608.6779999999999</v>
      </c>
      <c r="H32" s="44">
        <v>1942.96504</v>
      </c>
      <c r="I32" s="44">
        <v>495.33496000000002</v>
      </c>
      <c r="J32" s="44">
        <f>49+3121.378</f>
        <v>3170.3780000000002</v>
      </c>
      <c r="K32" s="20" t="s">
        <v>73</v>
      </c>
    </row>
    <row r="33" spans="1:14" ht="18.75" customHeight="1" x14ac:dyDescent="0.25">
      <c r="A33" s="62"/>
      <c r="B33" s="61" t="s">
        <v>30</v>
      </c>
      <c r="C33" s="26"/>
      <c r="D33" s="61"/>
      <c r="E33" s="61"/>
      <c r="F33" s="26"/>
      <c r="G33" s="26"/>
      <c r="H33" s="26"/>
      <c r="I33" s="26"/>
      <c r="J33" s="26"/>
      <c r="K33" s="27"/>
    </row>
    <row r="34" spans="1:14" ht="209.25" customHeight="1" thickBot="1" x14ac:dyDescent="0.3">
      <c r="A34" s="62"/>
      <c r="B34" s="8" t="s">
        <v>34</v>
      </c>
      <c r="C34" s="66">
        <f>D34+E34+F34</f>
        <v>1641.2</v>
      </c>
      <c r="D34" s="38">
        <v>1305.08475</v>
      </c>
      <c r="E34" s="38">
        <v>332.71525000000003</v>
      </c>
      <c r="F34" s="38">
        <v>3.4</v>
      </c>
      <c r="G34" s="37">
        <f>H34+I34+J34</f>
        <v>1579.6550000000002</v>
      </c>
      <c r="H34" s="38">
        <v>1256.1440700000001</v>
      </c>
      <c r="I34" s="38">
        <v>320.23842999999999</v>
      </c>
      <c r="J34" s="38">
        <v>3.2725</v>
      </c>
      <c r="K34" s="28" t="s">
        <v>55</v>
      </c>
    </row>
    <row r="35" spans="1:14" ht="20.25" customHeight="1" x14ac:dyDescent="0.25">
      <c r="A35" s="25"/>
      <c r="B35" s="61" t="s">
        <v>28</v>
      </c>
      <c r="C35" s="26"/>
      <c r="D35" s="61"/>
      <c r="E35" s="61"/>
      <c r="F35" s="26"/>
      <c r="G35" s="26"/>
      <c r="H35" s="26"/>
      <c r="I35" s="26"/>
      <c r="J35" s="26"/>
      <c r="K35" s="27"/>
    </row>
    <row r="36" spans="1:14" ht="192" customHeight="1" thickBot="1" x14ac:dyDescent="0.3">
      <c r="A36" s="34" t="s">
        <v>11</v>
      </c>
      <c r="B36" s="29" t="s">
        <v>42</v>
      </c>
      <c r="C36" s="65">
        <f>D36+E36+F36</f>
        <v>1749</v>
      </c>
      <c r="D36" s="40">
        <v>1381.981</v>
      </c>
      <c r="E36" s="40">
        <v>352.31900000000002</v>
      </c>
      <c r="F36" s="40">
        <v>14.7</v>
      </c>
      <c r="G36" s="39">
        <f>H36+I36+J36</f>
        <v>1749</v>
      </c>
      <c r="H36" s="40">
        <v>1381.981</v>
      </c>
      <c r="I36" s="40">
        <v>352.31900000000002</v>
      </c>
      <c r="J36" s="40">
        <v>14.7</v>
      </c>
      <c r="K36" s="30" t="s">
        <v>60</v>
      </c>
    </row>
    <row r="37" spans="1:14" ht="24" customHeight="1" x14ac:dyDescent="0.25">
      <c r="A37" s="25"/>
      <c r="B37" s="61" t="s">
        <v>20</v>
      </c>
      <c r="C37" s="26"/>
      <c r="D37" s="61"/>
      <c r="E37" s="61"/>
      <c r="F37" s="26"/>
      <c r="G37" s="26"/>
      <c r="H37" s="26"/>
      <c r="I37" s="26"/>
      <c r="J37" s="26"/>
      <c r="K37" s="27"/>
    </row>
    <row r="38" spans="1:14" ht="157.5" customHeight="1" thickBot="1" x14ac:dyDescent="0.3">
      <c r="A38" s="34" t="s">
        <v>11</v>
      </c>
      <c r="B38" s="41" t="s">
        <v>33</v>
      </c>
      <c r="C38" s="65">
        <f>D38+E38+F38</f>
        <v>1751.8</v>
      </c>
      <c r="D38" s="40">
        <v>1381.10446</v>
      </c>
      <c r="E38" s="40">
        <v>352.09554000000003</v>
      </c>
      <c r="F38" s="40">
        <v>18.600000000000001</v>
      </c>
      <c r="G38" s="39">
        <f>H38+I38+J38</f>
        <v>1751.8</v>
      </c>
      <c r="H38" s="40">
        <v>1381.10446</v>
      </c>
      <c r="I38" s="40">
        <v>352.09554000000003</v>
      </c>
      <c r="J38" s="40">
        <v>18.600000000000001</v>
      </c>
      <c r="K38" s="30" t="s">
        <v>59</v>
      </c>
    </row>
    <row r="39" spans="1:14" ht="31.5" customHeight="1" x14ac:dyDescent="0.25">
      <c r="A39" s="25"/>
      <c r="B39" s="61" t="s">
        <v>21</v>
      </c>
      <c r="C39" s="26"/>
      <c r="D39" s="61"/>
      <c r="E39" s="61"/>
      <c r="F39" s="26"/>
      <c r="G39" s="26"/>
      <c r="H39" s="26"/>
      <c r="I39" s="26"/>
      <c r="J39" s="26"/>
      <c r="K39" s="27"/>
    </row>
    <row r="40" spans="1:14" ht="206.25" customHeight="1" thickBot="1" x14ac:dyDescent="0.3">
      <c r="A40" s="34" t="s">
        <v>11</v>
      </c>
      <c r="B40" s="29" t="s">
        <v>40</v>
      </c>
      <c r="C40" s="65">
        <f>D40+E40+F40</f>
        <v>1217.3999000000001</v>
      </c>
      <c r="D40" s="75">
        <v>963.95226000000002</v>
      </c>
      <c r="E40" s="40">
        <v>245.74773999999999</v>
      </c>
      <c r="F40" s="40">
        <v>7.6999000000000004</v>
      </c>
      <c r="G40" s="39">
        <f>H40+I40+J40</f>
        <v>1217.4000000000001</v>
      </c>
      <c r="H40" s="40">
        <f>475.08736+451.333+37.53189</f>
        <v>963.95225000000005</v>
      </c>
      <c r="I40" s="40">
        <f>121.11766+115.06178+9.5683</f>
        <v>245.74773999999999</v>
      </c>
      <c r="J40" s="40">
        <f>3.79498+3.60522+0.29981</f>
        <v>7.7000099999999998</v>
      </c>
      <c r="K40" s="30" t="s">
        <v>54</v>
      </c>
    </row>
    <row r="41" spans="1:14" ht="23.25" customHeight="1" x14ac:dyDescent="0.25">
      <c r="A41" s="25"/>
      <c r="B41" s="61" t="s">
        <v>22</v>
      </c>
      <c r="C41" s="26"/>
      <c r="D41" s="61"/>
      <c r="E41" s="61"/>
      <c r="F41" s="26"/>
      <c r="G41" s="26"/>
      <c r="H41" s="26"/>
      <c r="I41" s="26"/>
      <c r="J41" s="26"/>
      <c r="K41" s="27"/>
    </row>
    <row r="42" spans="1:14" ht="112.5" customHeight="1" thickBot="1" x14ac:dyDescent="0.3">
      <c r="A42" s="34" t="s">
        <v>11</v>
      </c>
      <c r="B42" s="41" t="s">
        <v>35</v>
      </c>
      <c r="C42" s="65">
        <f>D42+E42+F42</f>
        <v>36.660000000000004</v>
      </c>
      <c r="D42" s="42">
        <v>7.45</v>
      </c>
      <c r="E42" s="42">
        <v>29.21</v>
      </c>
      <c r="F42" s="42">
        <v>0</v>
      </c>
      <c r="G42" s="39">
        <f>H42+I42+J42</f>
        <v>0</v>
      </c>
      <c r="H42" s="42">
        <v>0</v>
      </c>
      <c r="I42" s="42">
        <v>0</v>
      </c>
      <c r="J42" s="42">
        <v>0</v>
      </c>
      <c r="K42" s="30" t="s">
        <v>80</v>
      </c>
    </row>
    <row r="43" spans="1:14" ht="24" customHeight="1" x14ac:dyDescent="0.25">
      <c r="A43" s="25"/>
      <c r="B43" s="61" t="s">
        <v>23</v>
      </c>
      <c r="C43" s="26"/>
      <c r="D43" s="63"/>
      <c r="E43" s="63"/>
      <c r="F43" s="26"/>
      <c r="G43" s="26"/>
      <c r="H43" s="26"/>
      <c r="I43" s="26"/>
      <c r="J43" s="26"/>
      <c r="K43" s="27"/>
    </row>
    <row r="44" spans="1:14" ht="164.25" customHeight="1" x14ac:dyDescent="0.25">
      <c r="A44" s="140" t="s">
        <v>11</v>
      </c>
      <c r="B44" s="21" t="s">
        <v>39</v>
      </c>
      <c r="C44" s="64">
        <f>D44+E44+F44</f>
        <v>794.5</v>
      </c>
      <c r="D44" s="31">
        <v>626.32592999999997</v>
      </c>
      <c r="E44" s="31">
        <v>159.67407</v>
      </c>
      <c r="F44" s="31">
        <v>8.5</v>
      </c>
      <c r="G44" s="32">
        <f>H44+I44+J44</f>
        <v>794.5</v>
      </c>
      <c r="H44" s="31">
        <v>626.32592999999997</v>
      </c>
      <c r="I44" s="31">
        <v>159.67407</v>
      </c>
      <c r="J44" s="31">
        <v>8.5</v>
      </c>
      <c r="K44" s="28" t="s">
        <v>56</v>
      </c>
    </row>
    <row r="45" spans="1:14" ht="19.5" thickBot="1" x14ac:dyDescent="0.3">
      <c r="A45" s="56"/>
      <c r="B45" s="22" t="s">
        <v>14</v>
      </c>
      <c r="C45" s="33">
        <f>C44+C42+C40+C38+C32+C30+C28+C24+C36+C34</f>
        <v>24310.815429999999</v>
      </c>
      <c r="D45" s="33">
        <f t="shared" ref="D45:J45" si="6">D44+D42+D40+D38+D32+D30+D28+D24+D36+D34</f>
        <v>16200.84381</v>
      </c>
      <c r="E45" s="33">
        <f t="shared" si="6"/>
        <v>4157.5159000000003</v>
      </c>
      <c r="F45" s="33">
        <f t="shared" si="6"/>
        <v>3952.4557200000004</v>
      </c>
      <c r="G45" s="33">
        <f>G44+G42+G40+G38+G32+G30+G28+G24+G36+G34</f>
        <v>24208.94498</v>
      </c>
      <c r="H45" s="33">
        <f t="shared" si="6"/>
        <v>16144.40085</v>
      </c>
      <c r="I45" s="33">
        <f t="shared" si="6"/>
        <v>4115.8158000000003</v>
      </c>
      <c r="J45" s="33">
        <f t="shared" si="6"/>
        <v>3948.7283299999999</v>
      </c>
      <c r="K45" s="23"/>
    </row>
    <row r="46" spans="1:14" ht="37.5" x14ac:dyDescent="0.25">
      <c r="A46" s="118" t="s">
        <v>9</v>
      </c>
      <c r="B46" s="119" t="s">
        <v>67</v>
      </c>
      <c r="C46" s="120"/>
      <c r="D46" s="120"/>
      <c r="E46" s="120"/>
      <c r="F46" s="120"/>
      <c r="G46" s="120"/>
      <c r="H46" s="121"/>
      <c r="I46" s="121"/>
      <c r="J46" s="121"/>
      <c r="K46" s="122"/>
    </row>
    <row r="47" spans="1:14" ht="56.25" x14ac:dyDescent="0.25">
      <c r="A47" s="24" t="s">
        <v>8</v>
      </c>
      <c r="B47" s="137" t="s">
        <v>68</v>
      </c>
      <c r="C47" s="138"/>
      <c r="D47" s="138"/>
      <c r="E47" s="138"/>
      <c r="F47" s="138"/>
      <c r="G47" s="138"/>
      <c r="H47" s="11"/>
      <c r="I47" s="11"/>
      <c r="J47" s="11"/>
      <c r="K47" s="12"/>
    </row>
    <row r="48" spans="1:14" x14ac:dyDescent="0.25">
      <c r="A48" s="123"/>
      <c r="B48" s="124" t="s">
        <v>19</v>
      </c>
      <c r="C48" s="125"/>
      <c r="D48" s="125"/>
      <c r="E48" s="125"/>
      <c r="F48" s="125"/>
      <c r="G48" s="125"/>
      <c r="H48" s="125"/>
      <c r="I48" s="125"/>
      <c r="J48" s="125"/>
      <c r="K48" s="126"/>
      <c r="N48" s="14"/>
    </row>
    <row r="49" spans="1:11" ht="159.75" customHeight="1" x14ac:dyDescent="0.25">
      <c r="A49" s="140" t="s">
        <v>11</v>
      </c>
      <c r="B49" s="127" t="s">
        <v>69</v>
      </c>
      <c r="C49" s="128">
        <f>D49+E49+F49</f>
        <v>24605.804499999998</v>
      </c>
      <c r="D49" s="129">
        <v>0</v>
      </c>
      <c r="E49" s="129">
        <v>24599.297259999999</v>
      </c>
      <c r="F49" s="129">
        <v>6.5072400000000004</v>
      </c>
      <c r="G49" s="135">
        <f>H49+I49+J49</f>
        <v>17934.382450000001</v>
      </c>
      <c r="H49" s="129">
        <v>0</v>
      </c>
      <c r="I49" s="129">
        <v>17928.79</v>
      </c>
      <c r="J49" s="129">
        <v>5.5924500000000004</v>
      </c>
      <c r="K49" s="28" t="s">
        <v>70</v>
      </c>
    </row>
    <row r="50" spans="1:11" ht="147" customHeight="1" thickBot="1" x14ac:dyDescent="0.3">
      <c r="A50" s="130"/>
      <c r="B50" s="133" t="s">
        <v>71</v>
      </c>
      <c r="C50" s="128">
        <f>D50+E50+F50</f>
        <v>115263.06157000001</v>
      </c>
      <c r="D50" s="134">
        <v>0</v>
      </c>
      <c r="E50" s="129">
        <v>114988.56157000001</v>
      </c>
      <c r="F50" s="129">
        <v>274.5</v>
      </c>
      <c r="G50" s="136">
        <f>H50+I50+J50</f>
        <v>2280.5940000000001</v>
      </c>
      <c r="H50" s="134">
        <v>0</v>
      </c>
      <c r="I50" s="134">
        <v>2273.8187200000002</v>
      </c>
      <c r="J50" s="134">
        <v>6.7752800000000004</v>
      </c>
      <c r="K50" s="132" t="s">
        <v>77</v>
      </c>
    </row>
    <row r="51" spans="1:11" ht="19.5" thickBot="1" x14ac:dyDescent="0.3">
      <c r="A51" s="130"/>
      <c r="B51" s="16" t="s">
        <v>25</v>
      </c>
      <c r="C51" s="131">
        <f>C49+C50</f>
        <v>139868.86606999999</v>
      </c>
      <c r="D51" s="131">
        <f t="shared" ref="D51:F51" si="7">D49+D50</f>
        <v>0</v>
      </c>
      <c r="E51" s="131">
        <f t="shared" si="7"/>
        <v>139587.85883000001</v>
      </c>
      <c r="F51" s="131">
        <f t="shared" si="7"/>
        <v>281.00724000000002</v>
      </c>
      <c r="G51" s="131">
        <f>G49+G50</f>
        <v>20214.976450000002</v>
      </c>
      <c r="H51" s="131">
        <f t="shared" ref="H51:J51" si="8">H49+H50</f>
        <v>0</v>
      </c>
      <c r="I51" s="131">
        <f t="shared" si="8"/>
        <v>20202.60872</v>
      </c>
      <c r="J51" s="131">
        <f t="shared" si="8"/>
        <v>12.367730000000002</v>
      </c>
      <c r="K51" s="132"/>
    </row>
    <row r="52" spans="1:11" ht="32.25" customHeight="1" x14ac:dyDescent="0.25">
      <c r="A52" s="15" t="s">
        <v>7</v>
      </c>
      <c r="B52" s="16" t="s">
        <v>13</v>
      </c>
      <c r="C52" s="17"/>
      <c r="D52" s="17"/>
      <c r="E52" s="17"/>
      <c r="F52" s="17"/>
      <c r="G52" s="17"/>
      <c r="H52" s="17"/>
      <c r="I52" s="17"/>
      <c r="J52" s="17"/>
      <c r="K52" s="18"/>
    </row>
    <row r="53" spans="1:11" ht="36.75" customHeight="1" thickBot="1" x14ac:dyDescent="0.3">
      <c r="A53" s="24" t="s">
        <v>8</v>
      </c>
      <c r="B53" s="155" t="s">
        <v>24</v>
      </c>
      <c r="C53" s="156"/>
      <c r="D53" s="156"/>
      <c r="E53" s="156"/>
      <c r="F53" s="156"/>
      <c r="G53" s="156"/>
      <c r="H53" s="156"/>
      <c r="I53" s="156"/>
      <c r="J53" s="156"/>
      <c r="K53" s="157"/>
    </row>
    <row r="54" spans="1:11" ht="28.5" customHeight="1" x14ac:dyDescent="0.25">
      <c r="A54" s="46" t="s">
        <v>9</v>
      </c>
      <c r="B54" s="158" t="s">
        <v>38</v>
      </c>
      <c r="C54" s="159"/>
      <c r="D54" s="159"/>
      <c r="E54" s="159"/>
      <c r="F54" s="159"/>
      <c r="G54" s="159"/>
      <c r="H54" s="159"/>
      <c r="I54" s="159"/>
      <c r="J54" s="159"/>
      <c r="K54" s="160"/>
    </row>
    <row r="55" spans="1:11" ht="147.75" customHeight="1" x14ac:dyDescent="0.25">
      <c r="A55" s="154" t="s">
        <v>11</v>
      </c>
      <c r="B55" s="21" t="s">
        <v>36</v>
      </c>
      <c r="C55" s="32">
        <f t="shared" ref="C55:C56" si="9">D55+E55+F55</f>
        <v>2995.9775999999997</v>
      </c>
      <c r="D55" s="31">
        <v>249.57435000000001</v>
      </c>
      <c r="E55" s="31">
        <v>2326.96551</v>
      </c>
      <c r="F55" s="31">
        <v>419.43774000000002</v>
      </c>
      <c r="G55" s="32">
        <f>H55+I55+J55</f>
        <v>2995.9775999999997</v>
      </c>
      <c r="H55" s="31">
        <v>249.57435000000001</v>
      </c>
      <c r="I55" s="31">
        <v>2326.96551</v>
      </c>
      <c r="J55" s="31">
        <v>419.43774000000002</v>
      </c>
      <c r="K55" s="28" t="s">
        <v>72</v>
      </c>
    </row>
    <row r="56" spans="1:11" ht="145.5" customHeight="1" x14ac:dyDescent="0.25">
      <c r="A56" s="154"/>
      <c r="B56" s="21" t="s">
        <v>37</v>
      </c>
      <c r="C56" s="32">
        <f t="shared" si="9"/>
        <v>5709.6224000000002</v>
      </c>
      <c r="D56" s="31">
        <v>475.62819999999999</v>
      </c>
      <c r="E56" s="31">
        <v>4434.6319400000002</v>
      </c>
      <c r="F56" s="31">
        <v>799.36225999999999</v>
      </c>
      <c r="G56" s="32">
        <f>H56+I56+J56</f>
        <v>5709.6224000000002</v>
      </c>
      <c r="H56" s="31">
        <v>475.62819999999999</v>
      </c>
      <c r="I56" s="31">
        <v>4434.6319400000002</v>
      </c>
      <c r="J56" s="31">
        <v>799.36225999999999</v>
      </c>
      <c r="K56" s="28" t="s">
        <v>66</v>
      </c>
    </row>
    <row r="57" spans="1:11" ht="25.5" customHeight="1" thickBot="1" x14ac:dyDescent="0.3">
      <c r="A57" s="56"/>
      <c r="B57" s="22" t="s">
        <v>25</v>
      </c>
      <c r="C57" s="50">
        <f>C56+C55</f>
        <v>8705.6</v>
      </c>
      <c r="D57" s="50">
        <f t="shared" ref="D57:F57" si="10">D56+D55</f>
        <v>725.20254999999997</v>
      </c>
      <c r="E57" s="50">
        <f t="shared" si="10"/>
        <v>6761.5974500000002</v>
      </c>
      <c r="F57" s="50">
        <f t="shared" si="10"/>
        <v>1218.8</v>
      </c>
      <c r="G57" s="50">
        <f>G55+G56</f>
        <v>8705.6</v>
      </c>
      <c r="H57" s="50">
        <f>H55+H56</f>
        <v>725.20254999999997</v>
      </c>
      <c r="I57" s="50">
        <f>I55+I56</f>
        <v>6761.5974500000002</v>
      </c>
      <c r="J57" s="50">
        <f>J55+J56</f>
        <v>1218.8</v>
      </c>
      <c r="K57" s="23"/>
    </row>
    <row r="58" spans="1:11" ht="25.5" customHeight="1" thickBot="1" x14ac:dyDescent="0.3">
      <c r="A58" s="24" t="s">
        <v>8</v>
      </c>
      <c r="B58" s="155" t="s">
        <v>78</v>
      </c>
      <c r="C58" s="156"/>
      <c r="D58" s="156"/>
      <c r="E58" s="156"/>
      <c r="F58" s="156"/>
      <c r="G58" s="156"/>
      <c r="H58" s="156"/>
      <c r="I58" s="156"/>
      <c r="J58" s="156"/>
      <c r="K58" s="157"/>
    </row>
    <row r="59" spans="1:11" ht="25.5" customHeight="1" x14ac:dyDescent="0.25">
      <c r="A59" s="46" t="s">
        <v>9</v>
      </c>
      <c r="B59" s="158" t="s">
        <v>38</v>
      </c>
      <c r="C59" s="159"/>
      <c r="D59" s="159"/>
      <c r="E59" s="159"/>
      <c r="F59" s="159"/>
      <c r="G59" s="159"/>
      <c r="H59" s="159"/>
      <c r="I59" s="159"/>
      <c r="J59" s="159"/>
      <c r="K59" s="160"/>
    </row>
    <row r="60" spans="1:11" ht="129.75" customHeight="1" x14ac:dyDescent="0.25">
      <c r="A60" s="141" t="s">
        <v>11</v>
      </c>
      <c r="B60" s="21" t="s">
        <v>79</v>
      </c>
      <c r="C60" s="32">
        <f t="shared" ref="C60" si="11">D60+E60+F60</f>
        <v>1137.2</v>
      </c>
      <c r="D60" s="31">
        <v>1091.711</v>
      </c>
      <c r="E60" s="31">
        <v>45.488999999999997</v>
      </c>
      <c r="F60" s="31"/>
      <c r="G60" s="32">
        <f>H60+I60+J60</f>
        <v>1137.0569599999999</v>
      </c>
      <c r="H60" s="31">
        <v>1091.57467</v>
      </c>
      <c r="I60" s="31">
        <v>45.482289999999999</v>
      </c>
      <c r="J60" s="31"/>
      <c r="K60" s="28" t="s">
        <v>81</v>
      </c>
    </row>
    <row r="61" spans="1:11" ht="34.5" customHeight="1" thickBot="1" x14ac:dyDescent="0.3">
      <c r="A61" s="141"/>
      <c r="B61" s="45" t="s">
        <v>14</v>
      </c>
      <c r="C61" s="57">
        <f>C57+C45+C13+C51+C60</f>
        <v>183138.28149999998</v>
      </c>
      <c r="D61" s="57">
        <f t="shared" ref="D61:J61" si="12">D57+D45+D13+D51+D60</f>
        <v>24591.25736</v>
      </c>
      <c r="E61" s="57">
        <f t="shared" si="12"/>
        <v>152740.26118</v>
      </c>
      <c r="F61" s="57">
        <f t="shared" si="12"/>
        <v>5806.76296</v>
      </c>
      <c r="G61" s="57">
        <f t="shared" si="12"/>
        <v>62470.773870000005</v>
      </c>
      <c r="H61" s="57">
        <f t="shared" si="12"/>
        <v>23876.957020000002</v>
      </c>
      <c r="I61" s="57">
        <f t="shared" si="12"/>
        <v>33094.067260000003</v>
      </c>
      <c r="J61" s="57">
        <f t="shared" si="12"/>
        <v>5499.7495900000004</v>
      </c>
      <c r="K61" s="58"/>
    </row>
    <row r="62" spans="1:11" ht="107.25" customHeight="1" x14ac:dyDescent="0.25">
      <c r="D62" s="117"/>
      <c r="E62" s="117"/>
      <c r="F62" s="117"/>
      <c r="J62" s="1" t="s">
        <v>26</v>
      </c>
    </row>
    <row r="63" spans="1:11" ht="27" customHeight="1" x14ac:dyDescent="0.25"/>
    <row r="64" spans="1:11" ht="18.75" x14ac:dyDescent="0.3">
      <c r="A64" s="19"/>
      <c r="B64" s="19"/>
      <c r="C64" s="19"/>
      <c r="D64" s="19"/>
      <c r="E64" s="19"/>
      <c r="F64" s="19"/>
      <c r="G64" s="19"/>
      <c r="H64" s="19"/>
      <c r="I64" s="19"/>
      <c r="J64" s="19"/>
      <c r="K64" s="19"/>
    </row>
    <row r="65" spans="1:11" ht="18.75" x14ac:dyDescent="0.3">
      <c r="A65" s="19"/>
      <c r="B65" s="19"/>
      <c r="C65" s="19"/>
      <c r="D65" s="19"/>
      <c r="E65" s="19"/>
      <c r="F65" s="19"/>
      <c r="G65" s="19"/>
      <c r="H65" s="19"/>
      <c r="I65" s="19"/>
      <c r="J65" s="19"/>
      <c r="K65" s="19"/>
    </row>
    <row r="66" spans="1:11" s="19" customFormat="1" ht="18.75" x14ac:dyDescent="0.3">
      <c r="A66" s="1"/>
      <c r="B66" s="1"/>
      <c r="C66" s="1"/>
      <c r="D66" s="1"/>
      <c r="E66" s="1"/>
      <c r="F66" s="1"/>
      <c r="G66" s="1"/>
      <c r="H66" s="1"/>
      <c r="I66" s="1"/>
      <c r="J66" s="1"/>
      <c r="K66" s="1"/>
    </row>
    <row r="67" spans="1:11" s="19" customFormat="1" ht="18.75" x14ac:dyDescent="0.3">
      <c r="A67" s="1"/>
      <c r="B67" s="1"/>
      <c r="C67" s="1"/>
      <c r="D67" s="1"/>
      <c r="E67" s="1"/>
      <c r="F67" s="1"/>
      <c r="G67" s="1"/>
      <c r="H67" s="1"/>
      <c r="I67" s="1"/>
      <c r="J67" s="1"/>
      <c r="K67" s="1"/>
    </row>
  </sheetData>
  <mergeCells count="16">
    <mergeCell ref="A55:A56"/>
    <mergeCell ref="B58:K58"/>
    <mergeCell ref="B59:K59"/>
    <mergeCell ref="B15:G15"/>
    <mergeCell ref="B16:G16"/>
    <mergeCell ref="A18:A23"/>
    <mergeCell ref="A26:A27"/>
    <mergeCell ref="B53:K53"/>
    <mergeCell ref="B54:K54"/>
    <mergeCell ref="A2:K2"/>
    <mergeCell ref="A3:K3"/>
    <mergeCell ref="A4:A5"/>
    <mergeCell ref="B4:B5"/>
    <mergeCell ref="C4:F4"/>
    <mergeCell ref="G4:J4"/>
    <mergeCell ref="K4:K5"/>
  </mergeCells>
  <pageMargins left="0.15748031496062992" right="0.15748031496062992" top="0.19685039370078741" bottom="0" header="0.15748031496062992" footer="0.15748031496062992"/>
  <pageSetup paperSize="9" scale="44" fitToHeight="7" orientation="landscape" r:id="rId1"/>
  <rowBreaks count="3" manualBreakCount="3">
    <brk id="24" max="10" man="1"/>
    <brk id="34" max="10" man="1"/>
    <brk id="45"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УМРИО </vt:lpstr>
      <vt:lpstr>'УМРИО '!Заголовки_для_печати</vt:lpstr>
      <vt:lpstr>'УМРИО '!Область_печати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nagornaya</dc:creator>
  <cp:lastModifiedBy>User</cp:lastModifiedBy>
  <cp:lastPrinted>2022-12-22T02:39:31Z</cp:lastPrinted>
  <dcterms:created xsi:type="dcterms:W3CDTF">2020-04-17T08:24:04Z</dcterms:created>
  <dcterms:modified xsi:type="dcterms:W3CDTF">2024-01-11T06:03:42Z</dcterms:modified>
</cp:coreProperties>
</file>