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Нац. проекты\"/>
    </mc:Choice>
  </mc:AlternateContent>
  <bookViews>
    <workbookView xWindow="0" yWindow="0" windowWidth="28800" windowHeight="12315"/>
  </bookViews>
  <sheets>
    <sheet name="УРМО" sheetId="1" r:id="rId1"/>
  </sheets>
  <definedNames>
    <definedName name="_xlnm.Print_Titles" localSheetId="0">УРМО!$4:$5</definedName>
    <definedName name="_xlnm.Print_Area" localSheetId="0">УРМО!$A$1:$K$49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0" i="1" l="1"/>
  <c r="C24" i="1" l="1"/>
  <c r="C37" i="1" l="1"/>
  <c r="C45" i="1" l="1"/>
  <c r="J46" i="1"/>
  <c r="I46" i="1"/>
  <c r="H46" i="1"/>
  <c r="J45" i="1" l="1"/>
  <c r="I45" i="1"/>
  <c r="H45" i="1"/>
  <c r="J14" i="1" l="1"/>
  <c r="I14" i="1"/>
  <c r="H14" i="1"/>
  <c r="G18" i="1"/>
  <c r="G24" i="1" l="1"/>
  <c r="D14" i="1" l="1"/>
  <c r="E14" i="1"/>
  <c r="F14" i="1"/>
  <c r="C14" i="1"/>
  <c r="G10" i="1" l="1"/>
  <c r="G26" i="1" l="1"/>
  <c r="G12" i="1" l="1"/>
  <c r="C12" i="1"/>
  <c r="G11" i="1"/>
  <c r="G14" i="1" s="1"/>
  <c r="C11" i="1"/>
  <c r="C10" i="1"/>
  <c r="G20" i="1" l="1"/>
  <c r="C16" i="1" l="1"/>
  <c r="F18" i="1"/>
  <c r="J18" i="1"/>
  <c r="I18" i="1"/>
  <c r="H18" i="1"/>
  <c r="G17" i="1"/>
  <c r="D18" i="1"/>
  <c r="G16" i="1"/>
  <c r="E18" i="1"/>
  <c r="C17" i="1" l="1"/>
  <c r="C18" i="1" s="1"/>
  <c r="J47" i="1"/>
  <c r="I47" i="1"/>
  <c r="H47" i="1"/>
  <c r="F47" i="1"/>
  <c r="D47" i="1"/>
  <c r="E47" i="1"/>
  <c r="G45" i="1"/>
  <c r="G37" i="1" l="1"/>
  <c r="G46" i="1"/>
  <c r="G47" i="1" s="1"/>
  <c r="C46" i="1"/>
  <c r="C47" i="1" s="1"/>
  <c r="G32" i="1"/>
  <c r="G22" i="1"/>
  <c r="G28" i="1"/>
  <c r="G30" i="1"/>
  <c r="C28" i="1"/>
  <c r="C32" i="1"/>
  <c r="C30" i="1"/>
  <c r="C22" i="1"/>
  <c r="C26" i="1"/>
  <c r="J33" i="1" l="1"/>
  <c r="J48" i="1" s="1"/>
  <c r="I33" i="1"/>
  <c r="I48" i="1" s="1"/>
  <c r="H33" i="1"/>
  <c r="H48" i="1" s="1"/>
  <c r="G13" i="1"/>
  <c r="F13" i="1"/>
  <c r="E13" i="1"/>
  <c r="D13" i="1"/>
  <c r="E33" i="1" l="1"/>
  <c r="E48" i="1" s="1"/>
  <c r="G33" i="1"/>
  <c r="G48" i="1" s="1"/>
  <c r="C13" i="1"/>
  <c r="F33" i="1"/>
  <c r="F48" i="1" s="1"/>
  <c r="D33" i="1"/>
  <c r="D48" i="1" s="1"/>
  <c r="C33" i="1" l="1"/>
  <c r="C48" i="1" s="1"/>
</calcChain>
</file>

<file path=xl/sharedStrings.xml><?xml version="1.0" encoding="utf-8"?>
<sst xmlns="http://schemas.openxmlformats.org/spreadsheetml/2006/main" count="97" uniqueCount="68">
  <si>
    <t xml:space="preserve">Наименование  мероприятия в рамках национального проекта, регионального проекта, государственной программы Иркутской области 
</t>
  </si>
  <si>
    <t>Финансирование 
тыс. руб. (План)</t>
  </si>
  <si>
    <t xml:space="preserve">Текущее состояние реализации мероприятия </t>
  </si>
  <si>
    <t>Всего</t>
  </si>
  <si>
    <t>федеральный бюджет</t>
  </si>
  <si>
    <t>областной бюджет</t>
  </si>
  <si>
    <t>местный бюджет</t>
  </si>
  <si>
    <t>НП</t>
  </si>
  <si>
    <t>РП</t>
  </si>
  <si>
    <t>ГП</t>
  </si>
  <si>
    <t>Жилье и городская среда</t>
  </si>
  <si>
    <t>мероприятия МП</t>
  </si>
  <si>
    <t>Демография</t>
  </si>
  <si>
    <t>Культура</t>
  </si>
  <si>
    <t>Образование</t>
  </si>
  <si>
    <t>ВСЕГО</t>
  </si>
  <si>
    <t xml:space="preserve">Информация о ходе реализации национальных проектов на территории Усольского района в 2020 году  </t>
  </si>
  <si>
    <t>Основное мероприятия предусмотренные п. __ муниципальной программы ________________________: 1.                                                                                               2.                                                                                                итд.</t>
  </si>
  <si>
    <t>"Формирование комфортной городской среды"</t>
  </si>
  <si>
    <t>Государственная программа Иркутской области "Формирование современной городской среды" на 2018-2024 годы</t>
  </si>
  <si>
    <t>Белореченское муниципальное образование</t>
  </si>
  <si>
    <t>Мишелевское муниципальное образование</t>
  </si>
  <si>
    <t>Тайтурское муниципальное образование</t>
  </si>
  <si>
    <t>Тельминское муниципальное образование</t>
  </si>
  <si>
    <t>Железнодорожное муниципальное образование</t>
  </si>
  <si>
    <t>Новожилкинское муниципальное образование</t>
  </si>
  <si>
    <t>Новомальтинское муниципальное образование</t>
  </si>
  <si>
    <t>Раздольинское муниципальное образование</t>
  </si>
  <si>
    <t>Сосновское муниципальное образование</t>
  </si>
  <si>
    <t xml:space="preserve"> "Успех каждого ребенка" </t>
  </si>
  <si>
    <t xml:space="preserve"> "Финансовая поддержка семей при рождении детей"     </t>
  </si>
  <si>
    <t xml:space="preserve">Основные мероприятия предусмотренные п. 4 муниципальной программы "Формирование современной городской среды на территории Новожилкинского муниципального образования на 2018-2024 годы".
1. Благоустройство территории МБУК "Новожилкинский ЦКИСД"                                                                                             2. Благоустройство территории здания администрации с. Новожилкино                                                                                           </t>
  </si>
  <si>
    <t>Итого</t>
  </si>
  <si>
    <t xml:space="preserve">Основное мероприятие предусмотренное п.муниципальной программы "Формирование современной городской среды сельского поселения Новомальтинского муниципального образования на 2018-2022 годы":                                                           1. Благоустройство общественной территории  "Зоны мемориала Памяти погибшим воинам ВОВ"  1 этап. </t>
  </si>
  <si>
    <t xml:space="preserve">Основные мероприятия предусмотренные Приложением 4 и 5 муниципальной программы "Формирование комфортной городской среды в сельском поселении Железнодорожного муниципального образования " на 2018 -2024 годы: 1. Благоустройство общественной территории "Аллея памяти у Обелиска п. Железнодорожный, Усольский район, Иркутская область                                                                                               2.Благоустройство дворовой территории многоквартирного дома № 30 ул. Комсомольская, п. Железнодорожный, Усольский район, Иркутская область </t>
  </si>
  <si>
    <t>Основное мероприятие предусмотренное по муниципальной программе "Развитие системы образования Усольского района": 1.Питание малоимущим семьям</t>
  </si>
  <si>
    <t>Согласно уведомления Министерства социального развития, опеки и попечительства Иркутской области № 2655 от 01.01.2020 года (субвенция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 лимиты доведены. Муниципальная программа утверждена Постановлением администрации МР УРМО № 1104 от 01.11.2019 года (в редакции от 06.04.2020 года № 219). Питание малоимущим семьям проплачивается по мере поступления денежных средств с областного бюджета</t>
  </si>
  <si>
    <t xml:space="preserve">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2.   Капитальный ремонт спортивного зала (МБОУ "СОШ №7")                                                                                               </t>
  </si>
  <si>
    <t xml:space="preserve">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1. Капитальный ремонт спортивного зала (МБОУ "Буретская СОШ")                                                                                                                                     </t>
  </si>
  <si>
    <t>Основное мероприятие "Благоустройство общественой территории", предусмотренное п. 2 р. 4 муниципальной программы "Формирование комфортной городской среды городского поселения Мишелевского
муниципального образования на 2018-2024 годы" :  1. укладка асфальта;  2. ремонт детской площадки; 3. установка малых архитектурных форм (скамейки, урны); 4. обустройство парковочного места, ограждения.</t>
  </si>
  <si>
    <t>Основное мероприятие "Благоустройство дворовой территории", предусмотренное п. 1 р. 4 муниципальной программы Муниципальная программа "Формирование комфортной городской среды городского поселения Мишелевского муниципального образования на 2018-2024 годы" : 1. укладка асфальта;  2. устройство освещения; 3. установка малых архитектурных форм (скамейки, урны)</t>
  </si>
  <si>
    <t xml:space="preserve"> "Развитие образования"</t>
  </si>
  <si>
    <t>"Социальная поддержка населения"</t>
  </si>
  <si>
    <t xml:space="preserve">Основное мероприятие предусмотренное п. муниципальной программы "Формирование современной городской среды Тайтурского муниципального образования" на 2018-2024 годы: 1.Благоустройство общественной территории Набережная (дамба)  в р.п.Тайтурка, ул.Пеньковского, Усольского района.                                                                                                                                                          </t>
  </si>
  <si>
    <t>Основное мероприятия предусмотренное п. муниципальной программы "Формирование современной городской среды Тельминского муниципального образования" на 2018-2024 годы: 1.Благоустройство территории парка Победы по адресу: р.п. Тельма, ул. Крупской, д.4 г (2 этап)</t>
  </si>
  <si>
    <t xml:space="preserve">Основное мероприятия предусмотренные п. муниципальной программы "Формирование современной городской среды"на период 2018-2024 годы: 1. Благоустройство территории общего пользования на пересечении улиц Победы и Лесной парка отдыха с. Сосновка (пешеходная зона).                                                                                               </t>
  </si>
  <si>
    <t xml:space="preserve">Основное мероприятие предусмотренное муниципальной программой "Формирование современной городской среды Раздольинского муниципального образования" на 2018 - 2022 годы: 1. Обустройство общественных территорий  с учетом пространственной и информационной доступности для инвалидов и других групп населения (площадка для отдыха, п. Раздолье, ул. Мира, 25а  (1-2 этап)                                                                                                                                                                             </t>
  </si>
  <si>
    <t xml:space="preserve">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60 от 16.03.2020г.). Заключено Соглашение  с Министерством жилищной политики, энергетики и транспорта Иркутской области в системе Электронный бюджет 25.02.2020г. № 25640155-1-2020-001. Контракт по общественной территории размещен 02.04.2020г., 14.04.2020г. – состоялся аукцион (№ извещения 0134300075920000022, ИКЗ 203381901611138510100100310014399244), контракт подписан 27.04.2020г. с ООО «Комкон» г.Иркутск на сумму 1 080, 64 тыс. рублей, срок выполнения работ 26.06.2020г. № реестровой записи: 3381901611120000025.
</t>
  </si>
  <si>
    <t xml:space="preserve">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60 от 16.03.2020г.). Заключено Соглашение  с Министерством жилищной политики, энергетики и транспорта Иркутской области в системе Электронный бюджет 25.02.2020г. № 25640155-1-2020-001. Контракт по дворовой территории размещен 03.04.2020г., 16.04.2020г. – состоялся аукцион ( № извещения 0134300075920000023, ИКЗ 203381901611138510100100320014399244), контракт подписан 27.04.2020 г. с ООО  "Комкон" г. Иркутск на сумму 398,27 тыс. рублей, срок выполнения работ 26.06.2020г., № реестровой записи: 3381901611120000026.
</t>
  </si>
  <si>
    <t xml:space="preserve">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1.  Благоустройство парка культуры и отдыха р.п.Белореченский Усольского района Иркутской области                                                                                            </t>
  </si>
  <si>
    <t>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3.  Выполнение работ по благоустройству парка культуры и отдыха р.п.Белореченский Усольского района Иркутской области (устройство прогулочной зоны)</t>
  </si>
  <si>
    <t>Муниципальная программа  утверждена постановлением №135 от 26.03.2020 года. О внесении изменений в муниципальную программу "Формирование современной городской среды Белореченского муниципального образования на 2018-2024 годы". Извещение о проведении электронного аукциона для закупки №0134300013820000018. Идентификационный номер закупки 203381901594338510100100520014399244. 06.05.2020 заканчивается прием заявок, 07.05.2020 года рассмотрение первых частей заявок. 08.05.2020 состоялся аукцион. 14.05.2020 года рассмотрение вторых частей заявок,19.05.2020 года направлен проект муниципального контракта подрядчику, муниципальный контракт заключен 26.05.2020 года  №22/2020. Срок исполнения муниципального контракта 26.07.2020 года.Уведомление №7281 от 31.01.2020 года с  Министерством жилищной политики, энергетики и транспорта Иркутской области. Соглашение о предоставлении субсидии из областного бюджета бюджету Белореченского муниципального образования в целях софинансирования расходных обязательств муниципальных образований Иркутской области на поддержку муниципальных программ формирования современной городской среды от 25.02.2020 года №25640153-1-2020-001 . Заключено доп. соглашение №1 от 20.07.2020 о расторжении муниципального контракта. Мероприятие оплачено, платежное поручение № 810186 от 17.08.2020 года</t>
  </si>
  <si>
    <t xml:space="preserve">1. Муниципальная программа утверждена Постановлением № 276 от 22.11.2017 г., последнее изменение вносили 24.03.2020 г.2. Согласно уведомления Министерства жилищной политики, энергетики и транспорта Иркутской области № 7327 от 04.02.2020 г. доведены лимиты. 3. Заключено соглашение между Министерством жилищной политики, энергетики и транспорта Иркутской области и администрацией Железнодорожного муниципального образования № 25640407-1-2020-002 от 27.02.2020 года . 4. Извещение о размещении электронного аукциона для закупки № 013430007601 благоустройство дворовой территории, дата проведения аукциона 27.03.2020 г. Извещение о размещении электронного аукциона для закупки № 013430007602 благоустройство общественной территории, дата проведения аукциона 10.04.2020 г. 5.Муниципальный контракт заключен по благоустройству дворовой территории многоквартирного дома № 30 ул. Комсомольская, п. Железнодорожный, Усольский район, Иркутская область № Ф.2020.001 от 21.04.2020 г. с ООО "ЛИДЕР-САЯНСК", на сумму 905,64 тыс.руб. Муниципального контракт по благоустройству общественной территории № Ф.2020.002 от 29.04.2020 г. с ООО "КУРД СИБ СТРОЙ" на сумму 2 713,13 тыс. руб. Дата начала работ 11.05.2020 г., дата окончания 10.08.2020 г. Благоустройство дворовой территории многоквартирного дома исполнено платежным поручением № 525 от 26.06.2020 г. на сумму 995,65 тыс.руб.Благоустройство общественной территории "Аллея памяти  у Обелиска п. Железнодорожный (изготовление эм. таб. )Муниципальный контракт №48 от 01.06.20, доп. соглашение № 1от 29.07.2о г.исполнено платежным поручением № 723 от 26.08.2020 г.на сумму 100,80 тыс.руб.Ремонт постамента и стеллы, Муниципальный контракт №47 от 01.06.20,исполнено платежным поручением № 724 от 26.08.2020 г.на сумму 398 тыс.руб.Благоустройство общественной территории "Аллея памяти  у Обелиска п. Железнодорожный, Муниципальный контракт №Ф.2020.002 от 29.04.20,исполнено платежным поручением № 725 от 26.08.2020 г.на сумму 2713,13 тыс.руб. </t>
  </si>
  <si>
    <t>Муниципальная программа утверждена Постановлением администрации Новомальтинского МО от 27.12.2017 г. №189 "Об утверждении муниципальной программы "Формирование комфортной городской среды на территории сельского поселения Новомальтинского муниципального образования на 2018-2024 годы", также вносились изменения постановлением от 13.03.2019 г. №39, постановлением от 03.12.2019 г. №147, постановлением от 19.03.2020 г. №41. Утвержден план - график по исполнению мероприятий распоряжением от 29.01.2020 г. №6-р. Согласно уведомления Министерства жилищной политики, энергетики и траспорта Иркутской области  по расчетам между бюджетами от 31.01.2020 г. № 7290 доведены лимиты. Заключено соглашение  с Министерством жилищной политики, энергетики и траспорта Иркутской области о предоставлении субсидии из областного бюджета бюджету Новомальтинского муниципального образования от 27.02.2020 № 25640414-1-2020-00. Дата  и время публикации аукционной документации 27.03.2020 № 0134300079620000002, дата проведения аукциона 08.04.2020 г., дата заключения 20.04.2020, номер в реестре контрактов № 40, приостановления сроков не было, жалоб не поступало, сумма заключенного МК- 2 610, 58 тыс. руб. Начало выполнения работ по МК -01.05.2020 года, срок исполнения, установленный контрактом  всех мероприятий 01.08.2020 года. Постановление от 02.10.2017 г. №125/2 о создании общественной комиссии. Мероприятие исполнено платежным поручением № 386 от 17.06.2020 г. на сумму 2 610,58 тыс.руб.</t>
  </si>
  <si>
    <t>1.Муниципальная программа утверждена Постановлением № 110 от 11.12.2017 г. , последние изменения в  муниципальную программу внесены Постановлением № 36 от 23.03.2020 года.2. Согласно уведомления Министерством жилищной политики энергетики и  транспорта Иркутской области № 7292 от 31.01.2020 года доведены лимиты. 3. Заключено соглашение с Министерством жилищной политики энергетики и  транспорта Иркутской области № 25640419-1-2020-002 от 24.03.2020 года. 4. Данные о проведении аукциона (извещение о размещении № 0134300075820000001 от 23.03.2020 г.), аукцион прошел 07.04.2020 г. 5. Муниципальный контракт № 1 от 20.04.2020 года, сумма 2 358,21 тыс.руб.Сроки исполения 01.05.2020 г.-30.06.2020 г. Мероприятие исполнено платежным поручением № 391 от 26.06.2020 г. на сумму 2 358,21 тыс.руб.</t>
  </si>
  <si>
    <t>1. Муниципальная программа утверждена постановлением администрации № 94 от 20.03.2020 г. "Овнесении изменений в муниципальную программу  "Формирование современной городской среды Тельминского муниципального образования на 2018-2024 годы", ранее утверждена постановлением администрации №511 от 29.12.2017 г.".2. Администрацией Тельминского муниципального образования доведены лимиты финансирования на текущий год, согласно постановления правительства Иркутской области №35-пп от 27.01.2020 г. 3. Заключено соглашение с Министерством жилищной политики энергетики и  транспорта Иркутской области № 25640173-1-2020-002 от 26.02.2020 г.  4.Аукцион (извещение о проведении электронного аукциона № 0134300078020000003 от 13.04.2020 г.). Заключён муниципальный контракт № 0134300078020000003 от 06.05.2020 г.с ООО "Спецстрой-38" на сумму 4 383,95 тыс. руб. Сроки исполнения контракта - 06.05.2020-31.08.2020 гг. Мероприятие исполнено платежным поручением от 17.08.2020 г. на сумму 3 440,27 тыс. руб.</t>
  </si>
  <si>
    <t>Муниципальная программа "Формирование комфортной городской среды на 2018-2024 годы" с изменениями от 26.03.2020г, №95. В рамках заключенного соглашения  с Министерством жилищной политики энергетики и  транспорта Иркутской области № 25640162-1-2020-002 от 17.02.2020г ; в январе 2020 года админитсрации г.п. Тайтурского МО доведены лимиты (Уведомление по расчетам между бюджетами №7286 от 31.01.2020г.). 27.03.2020г на площадке РТС-тендер было опубликовано извещение о проведении электронного аукциона № 01343000789200000000009, проведение аукцина назначено на 08.04.2020г, заключение муниципального контракта   23.04.2020г, по результатам проведенного аукциона муниципальный контракт № 8/2020 заключен  на сумму 3 893,45 тыс.руб.с ИП Хачатрян Н.Ш., сроки выполнения работ по муниципальному контракту с момента подписания и окончание выполнения работ 31.07.2020г, Постановлением администрации от 10.11.2017г №258 утвержден порядок проведения общественного обсуждения проекта муниципальной программы "Формирование современной городской среды" на 2018-2022 годы и Положения о комиссии по рассмотрению и оценке предложений граждан, организаций о включении в муниципальную программу"Формирование современной городской среды" на 2018-2022 годы .</t>
  </si>
  <si>
    <t xml:space="preserve">Основное мероприятие предусмотренное приложением №3 п.4.4 муниципальной программой "Формирование современной городской среды Белореченского муниципального образования на 2018-2024 годы": 2.  Благоустройство сквера у ДК "Колос" с.Мальта Усольского района Иркутской области                                                                                             </t>
  </si>
  <si>
    <t xml:space="preserve">  1. Муниципальная программа "Формирование современной городской среды" на 2018-2024 годы, утверждена постановлением администрации Раздольинского муниципального образования от 18.12.2017г. №134, внесение изменений в программу утверждено постановлением администрации от 31.03.2020г. №47.2. Министерством жилищной политики, энергетики и траспорта Иркутской области предусмотрено предоставление межбюджетного трансферта , уведомление №7288 по расчетам между бюджетами от 31 января 2020г. на сумму 931,20 тыс. руб. 3. Заключено соглашение о предоставлении субсидии из областного бюджета бюджету Раздольинского муниципального образования в целях софинансирования расходных обязательств муниципальных образований Иркутской области на поддержку муниципальных программ формирования современной городской среды от 27 февраля 2020 года №25640416-1-2020-002 между министреством жилищной политики, энергетики и транспорта Иркутской области и администрацией сельского поселения раздольинского муниципального образования. 4. Извещение размещено: 24.03.2020г., номер закупки: 0134300077920000001, дата аукциона: 07.04.2020г., дата заключения контракта: 20.04.2020г., жалобы - отсутствуют. 5. Контракт №01/2020 от 20.04.2020г. на "Благоустройство общественной территории "Площадка для отдыха" Иркутская область, Усольский район, п. Раздолье, ул. Мира, 25а" (2 этап), номер в реестре контрактов: 3381901590420000001, сумма  контракта - 3 251, 83 тыс. руб. 6. Начало исполнения контракта - 20.04.2020г., окончание исполнения контракта - 31.08.2020г. Мероприятие исполнено платежным поручением № 536 от 17.08.2020 г. на сумму 3 251,83 тыс. руб.</t>
  </si>
  <si>
    <t>1. Муниципальная программа утверждена Постановлением №96 от 28.12.2017 "Об утверждении муниципальной программы "Формирование современной городской среды на территории Новожилкинского муниципального образования на 2018-2022 годы", последнее изменение в программу внесено Постановлением № 25 от 13.03.2020 год "О внесении изменений в муниципальную программу "Формирование современной городской среды на территории Новожилкинского муниципального образования на 2018-2024 годы"".                                                                                                                                                    2. Согласно уведомления от 31.01.2020 г. №7276 министерство жилищной политики, энергетики и транспорта Иркутской области доведены лимиты.                                                                                                                                                                                                                                                                                                                                                                                          3. Заключено соглашение  с Министерством жилищной политики энергетики и  транспорта Иркутской области от «27» февраля 2020 г. № 25640412-1-2020-002 о предоставлении субсидии из областного бюджета бюджету Новожилкинского муниципального образования в целях софинансирования расходных обязательств муниципальных образований Иркутской области на поддержку
муниципальных программ формирования современной городской среды
 4. Аукционы состоялись по двум общественным  территориям - 14.04.2020 года (извещение о размещении -02.04.2020 года.,идентификационном номере закупки по благоустройству  территории здания администрации- № 013400077420000001,идентификационный номер закупки по благоустройству территории МБУК "Новожилкинский ЦКИСД"- № 013400077420000002 ).
5. Муниципальный контракт по благоустройству здания администрации с. Новожилкино № 1 от 27.04.2020 г. на сумму 1 168,83 тыс. руб.Срок исполнения контракта до 27.07.2020 г. Муниципальный контракт по благоустройству территории МБУК "Новожилкинский ЦКИСД" № 2 от 27.04.2020 г. на сумму 899,14 тыс. руб.Срок исполнения контракта до 31.08.2020 г. Мероприятия исполнены платежным поручением № 593 от 27.08.2020 г. на сумму 1 168,83 тыс.руб. и платежным поручением № 592 от 27.08.2020 г. на сумму 899,14 тыс. руб.</t>
  </si>
  <si>
    <t xml:space="preserve">  </t>
  </si>
  <si>
    <t xml:space="preserve">Согласно уведомления Министерства образования Иркутской области № 6990 от 29.01.2020 года лимиты доведены. Муниципальная программа утверждена Постановлением администрации МР УРМО № 1107 от 01.11.2019 года (в редакции от 06.04.2020 года № 218).Заключено соглашение о предоставлении субсидии местным бюджетам на создание в общеобразовательных организациях, условий для занятия физической культурой и спортом Между Министерством образования Иркутской области и Администрацией МР УРМО № 25640000-1-2020-003 от 06.02.2020 года. Извещение о размещении № 0134300054020000036, идентификационный код закупки 203384000601038510100100060014339000, дата аукциона 27.03.2020 г. Муниципальный контракт № 41 от 09.04.2020 года с подрядной организацией ООО "Ремонтная Иркутская компания" на сумму 2 276,77 тыс.руб. выполнен, акты выполненных работ подписаны. Контракт №60 от 06.06.2020г на ремонт раздевалок спортзала с подрядной организацией ООО «Роботстрой» на сумму 686,34 тыс.руб. выполнен. Контракт №08092020 от 01.09.2020г на ремонт отопления в раздевалках спортзала с подрядной организацией ООО «Роботстрой» на сумму 24,36 тыс. руб выполнен. Контракт №67/76 от 26.08.2020г на ремонт АПС с подрядной организацией УРО «ВДПО» на сумму 55,51 тыс. руб. выполнен. Согласно доп.соглашение № 2 от 16.07.2020 г.(подрядная организация привезла половое покрытие в спортзал не соответствующее условиям контракта, срок перенесен для закупки покрытия требуемых характеристик). Заключено соглашение о расторжении контракта от 16.09.2020г.Стороны расторгли контракт по соглашению сторон (причина расторжения: подрядная организация повторно привезла половое покрытие не соответствующее условиям контракта).Начислены пени на 16 дней просрочки на сумму 5,16 тыс.руб. Электронный аукцион на работу по покрытию пола в спортзале объявлен. Закупка №0134300054020000222 в ЕИС. Контракт на замену полового покрытия на сумму 799, 50 тыс. руб. подписан с подрядной организацией ООО  СК "Олимп" (срок исполнения с 13.10.2020 г. - 02.11.2020 г. ), планируется увеличение цены контракта на сумму 93,94 тыс. руб. Цена контракта была изменена на 858,30 тыс. руб., работы по замене полового покрытия выполнены, мероприятие исполнено платежным поручением № 40059 от 19.11.2020 г.  на сумму 776,48 тыс. руб. Экономия 37,09 тыс. руб.
</t>
  </si>
  <si>
    <t xml:space="preserve">Согласно уведомления Министерства образования Иркутской области № 6990 от 29.01.2020 года лимиты доведены. Муниципальная программа утверждена Постановлением администрации МР УРМО № 1107 от 01.11.2019 года (в редакции от 06.04.2020 года № 218).Заключено соглашение о предоставлении субсидии местным бюджетам на создание в общеобразовательных организациях, условий для занятия физической культурой и спортом Между Министерством образования Иркутской области и Администрацией МР УРМО № 25640000-1-2020-003 от 06.02.2020 года. Извещение о размещении № 0134300054020000037, идентификационный код закупки 203381900860038510100100040014120000, дата аукциона 30.03.2020 г. Муниципальный контракт № 40 от 18.04.2020 года, сумма 3 215,04 тыс.руб. Согласно доп.соглашение № 2 от 21.07.2020 г.срок исполнения перенесён с 21.07.2020г. по 31.08.2020г.(подрядная организация привезла половое покрытие в спортзал не соответствующее условиям контракта, срок перенесен для закупки покрытия требуемых характеристик). Работы подрядной организации ООО "Ремонтная Иркутская компания" выполнены и оплачены на сумму 3 187,17 тыс.руб. Контракт по половому покрытию расторжен, т.к. подрядная организация повторно привезла половое покрытие не соответствующее условиям контракта.Электронный аукцион на работы по покрытию пола в спортзале объявлен. Закупка №0134300054020000223 в ЕИС. Контракт на замену полового покрытия на сумму 590, 00 тыс. руб. подписан с подрядной организацией ООО СК "Олимп" (срок исполнения: с 23.10.2020 г. - 12.11.2020 г.), планируется увеличение цены контракта на сумму 86,87  тыс. руб. Цена контракта была изменена на сумму 629,37 тыс. руб., работы по замене полового покрытия выполнены, мероприятие исполнено платежным поручением № 41289 от 26.11.2020 г.  на сумму 629,37 тыс. руб. Экономия 47,44 тыс. руб. В связи с отсутствием возможности использования образовавшейся экономии по целевому назначению планируется уменьшение бюджетных ассигнований на сумму 1 392,96. По федеральным и областным денежным средствам бюджета в сумме 1 197,93 тыс. руб. произошёл возврат субсидии.
</t>
  </si>
  <si>
    <t>Муниципальная программа  утверждена постановлением №135 от 26.03.2020 года     О внесении изменений в муниципальную программу "Формирование современной городской среды Белореченского муниципального образования на 2018-2024 годы". Извещение о проведении электронного аукциона для закупки №0134300013820000014. Идентификационный номер закупки 203381901594338510100100530014399000. По результатам рассмотрения первых частей заявок из 5 заявок была допущена 1 заявка.  Муниципальный контракт заключен 27.04.2020 года № 17/2020. Срок начала исполнения муниципального контракта: 27.04.2020 года. Окончание исполнения муниципального контракта 26.06.2020 года. Жалоб не было. Уведомление №7281 от 31.01.2020 года с  Министерством жилищной политики, энергетики и транспорта Иркутской области. Соглашение о предоставлении субсидии из областного бюджета бюджету Белореченского муниципального образования в целях софинансирования расходных обязательств муниципальных образований Иркутской области на поддержку муниципальных программ формирования современной городской среды от 25.02.2020 года № 25640153-1-2020-001. Мероприятие реализовано, платежное поручение № 525601 от 30.07.2020 г.</t>
  </si>
  <si>
    <t>Муниципальная программа  утверждена постановлением №135 от 26.03.2020 года     О внесении изменений в муниципальную программу "Формирование современной городской среды Белореченского муниципального образования на 2018-2024 годы".  Извещение о проведении электронного аукциона для закупки №0134300013820000018.Идентификационный номер закупки 203381901594338510100100520014399244. Уведомление №7281 от 31.01.2020 года с  Министерством жилищной политики, энергетики и транспорта Иркутской области.Соглашение о предоставлении субсидии из областного бюджета бюджету Белореченского муниципального образования в целях софинансирования расходных обязательств муниципальных образований Иркутской области на поддержку муниципальных программ формирования современной городской среды от 25.02.2020 года №25640153-1-2020-001 . 20.07.2020 года заключен муниципальный контракт № 34/2020. Срок исполнения муниципального контракта 20.09.2020 года. Заключено дополнительное соглашение №1 от 15.09.2020 к муниципальному контракту  №34/2020 от 20.07.2020 года на выполнение работ по благоустройству парка культуры и отдыха р.п.Белореченский Усольского района Иркутской области. Мероприятие оплачено,платежное поручение №163377 от 26.11.2020 года, платежное поручение №163379 от 26.11.2020</t>
  </si>
  <si>
    <t>Муниципальная программа  утверждена постановлением №135 от 26.03.2020 года     О внесении изменений в муниципальную программу "Формирование современной городской среды Белореченского муниципального образования на 2018-2024 годы". Извещение о проведении электронного аукциона для закупки №0134300013820000028. Идентификационный номер закупки 203381901594338510100100580014399244. По результатам рассмотрения первых частей заявок из 7 заявок было допущено 7 заявок. Рассмотрение вторых частей заявок 08.07.2020 года.  Заключен муниципальный контракт № 32/2020 от 20.07.2020. Жалоб не было. Уведомление №7281 от 31.01.2020 года с  Министерством жилищной политики, энергетики и транспорта Иркутской области. Соглашение о предоставлении субсидии из областного бюджета бюджету Белореченского муниципального образования в целях софинансирования расходных обязательств муниципальных образований Иркутской области на поддержку муниципальных программ формирования современной городской среды от 25.02.2020 года № 25640153-1-2020-001. Мероприятие раеализовано, платежное поручение № 738685 от 13.11.2020 года, платежное поручение № 792536  от 17.11.2020</t>
  </si>
  <si>
    <r>
      <rPr>
        <u/>
        <sz val="16"/>
        <color theme="1"/>
        <rFont val="Times New Roman"/>
        <family val="1"/>
        <charset val="204"/>
      </rPr>
      <t>по состоянию на "30" декабря 2020 года</t>
    </r>
    <r>
      <rPr>
        <sz val="16"/>
        <color theme="1"/>
        <rFont val="Times New Roman"/>
        <family val="1"/>
        <charset val="204"/>
      </rPr>
      <t xml:space="preserve"> </t>
    </r>
  </si>
  <si>
    <r>
      <t xml:space="preserve">Финансирование 
тыс. руб. (ФАКТ)                                                                       </t>
    </r>
    <r>
      <rPr>
        <b/>
        <u/>
        <sz val="12"/>
        <color theme="1"/>
        <rFont val="Times New Roman"/>
        <family val="1"/>
        <charset val="204"/>
      </rPr>
      <t>на "30" декабря 2020 (нарастающим итогом</t>
    </r>
    <r>
      <rPr>
        <b/>
        <sz val="12"/>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</si>
</sst>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15" x14ac:knownFonts="1">
    <font>
      <sz val="11"/>
      <color theme="1"/>
      <name val="Calibri"/>
      <family val="2"/>
      <scheme val="minor"/>
    </font>
    <font>
      <sz val="11"/>
      <color theme="1"/>
      <name val="Times New Roman"/>
      <family val="1"/>
      <charset val="204"/>
    </font>
    <font>
      <sz val="16"/>
      <color theme="1"/>
      <name val="Times New Roman"/>
      <family val="1"/>
      <charset val="204"/>
    </font>
    <font>
      <b/>
      <sz val="16"/>
      <color theme="1"/>
      <name val="Times New Roman"/>
      <family val="1"/>
      <charset val="204"/>
    </font>
    <font>
      <u/>
      <sz val="16"/>
      <color theme="1"/>
      <name val="Times New Roman"/>
      <family val="1"/>
      <charset val="204"/>
    </font>
    <font>
      <b/>
      <sz val="12"/>
      <color theme="1"/>
      <name val="Times New Roman"/>
      <family val="1"/>
      <charset val="204"/>
    </font>
    <font>
      <b/>
      <u/>
      <sz val="12"/>
      <color theme="1"/>
      <name val="Times New Roman"/>
      <family val="1"/>
      <charset val="204"/>
    </font>
    <font>
      <b/>
      <sz val="11"/>
      <color theme="1"/>
      <name val="Times New Roman"/>
      <family val="1"/>
      <charset val="204"/>
    </font>
    <font>
      <b/>
      <sz val="14"/>
      <color theme="1"/>
      <name val="Times New Roman"/>
      <family val="1"/>
      <charset val="204"/>
    </font>
    <font>
      <sz val="14"/>
      <color theme="1"/>
      <name val="Times New Roman"/>
      <family val="1"/>
      <charset val="204"/>
    </font>
    <font>
      <sz val="12"/>
      <color theme="1"/>
      <name val="Times New Roman"/>
      <family val="1"/>
      <charset val="204"/>
    </font>
    <font>
      <sz val="12"/>
      <color indexed="8"/>
      <name val="Times New Roman"/>
      <family val="1"/>
      <charset val="204"/>
    </font>
    <font>
      <i/>
      <sz val="12"/>
      <color theme="1"/>
      <name val="Times New Roman"/>
      <family val="1"/>
      <charset val="204"/>
    </font>
    <font>
      <b/>
      <sz val="12"/>
      <color indexed="8"/>
      <name val="Times New Roman"/>
      <family val="1"/>
      <charset val="204"/>
    </font>
    <font>
      <i/>
      <sz val="12"/>
      <name val="Times New Roman"/>
      <family val="1"/>
      <charset val="204"/>
    </font>
  </fonts>
  <fills count="7">
    <fill>
      <patternFill patternType="none"/>
    </fill>
    <fill>
      <patternFill patternType="gray125"/>
    </fill>
    <fill>
      <patternFill patternType="solid">
        <fgColor rgb="FFBAFCCA"/>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3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s>
  <cellStyleXfs count="1">
    <xf numFmtId="0" fontId="0" fillId="0" borderId="0"/>
  </cellStyleXfs>
  <cellXfs count="122">
    <xf numFmtId="0" fontId="0" fillId="0" borderId="0" xfId="0"/>
    <xf numFmtId="0" fontId="1" fillId="0" borderId="0" xfId="0" applyFont="1"/>
    <xf numFmtId="0" fontId="2" fillId="0" borderId="0" xfId="0" applyFont="1" applyAlignment="1">
      <alignment horizontal="right"/>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7" fillId="2" borderId="11" xfId="0" applyFont="1" applyFill="1" applyBorder="1" applyAlignment="1">
      <alignment horizontal="center" vertical="center"/>
    </xf>
    <xf numFmtId="0" fontId="8" fillId="2" borderId="12" xfId="0" applyFont="1" applyFill="1" applyBorder="1" applyAlignment="1">
      <alignment horizontal="left" vertical="center" wrapText="1"/>
    </xf>
    <xf numFmtId="0" fontId="7" fillId="0" borderId="0" xfId="0" applyFont="1"/>
    <xf numFmtId="0" fontId="1" fillId="3" borderId="13" xfId="0" applyFont="1" applyFill="1" applyBorder="1" applyAlignment="1">
      <alignment horizontal="center" vertical="center"/>
    </xf>
    <xf numFmtId="0" fontId="1" fillId="4" borderId="13" xfId="0" applyFont="1" applyFill="1" applyBorder="1" applyAlignment="1">
      <alignment horizontal="center" vertical="center"/>
    </xf>
    <xf numFmtId="0" fontId="10" fillId="0" borderId="9" xfId="0" applyFont="1" applyFill="1" applyBorder="1" applyAlignment="1">
      <alignment vertical="top" wrapText="1"/>
    </xf>
    <xf numFmtId="164" fontId="10" fillId="0" borderId="9" xfId="0" applyNumberFormat="1" applyFont="1" applyBorder="1" applyAlignment="1">
      <alignment horizontal="center" vertical="top" wrapText="1"/>
    </xf>
    <xf numFmtId="164" fontId="10" fillId="0" borderId="9" xfId="0" applyNumberFormat="1" applyFont="1" applyBorder="1" applyAlignment="1">
      <alignment horizontal="center" vertical="center" wrapText="1"/>
    </xf>
    <xf numFmtId="164" fontId="7" fillId="0" borderId="12" xfId="0" applyNumberFormat="1" applyFont="1" applyFill="1" applyBorder="1" applyAlignment="1">
      <alignment horizontal="center" vertical="center" wrapText="1"/>
    </xf>
    <xf numFmtId="0" fontId="7" fillId="0" borderId="20" xfId="0" applyFont="1" applyBorder="1"/>
    <xf numFmtId="0" fontId="10" fillId="4" borderId="15" xfId="0" applyFont="1" applyFill="1" applyBorder="1" applyAlignment="1">
      <alignment vertical="center" wrapText="1"/>
    </xf>
    <xf numFmtId="0" fontId="10" fillId="4" borderId="16" xfId="0" applyFont="1" applyFill="1" applyBorder="1" applyAlignment="1">
      <alignment vertical="center" wrapText="1"/>
    </xf>
    <xf numFmtId="0" fontId="1" fillId="0" borderId="0" xfId="0" applyFont="1" applyAlignment="1">
      <alignment wrapText="1"/>
    </xf>
    <xf numFmtId="165" fontId="1" fillId="0" borderId="0" xfId="0" applyNumberFormat="1" applyFont="1"/>
    <xf numFmtId="0" fontId="1" fillId="2" borderId="11" xfId="0" applyFont="1" applyFill="1" applyBorder="1" applyAlignment="1">
      <alignment horizontal="center" vertical="center"/>
    </xf>
    <xf numFmtId="0" fontId="8" fillId="2" borderId="3" xfId="0" applyFont="1" applyFill="1" applyBorder="1" applyAlignment="1">
      <alignment horizontal="left" vertical="center" wrapText="1"/>
    </xf>
    <xf numFmtId="164" fontId="7" fillId="0" borderId="3" xfId="0" applyNumberFormat="1" applyFont="1" applyFill="1" applyBorder="1" applyAlignment="1">
      <alignment horizontal="center" vertical="center" wrapText="1"/>
    </xf>
    <xf numFmtId="0" fontId="1" fillId="0" borderId="21" xfId="0" applyFont="1" applyBorder="1"/>
    <xf numFmtId="0" fontId="1" fillId="0" borderId="7" xfId="0" applyFont="1" applyBorder="1" applyAlignment="1">
      <alignment vertical="top" wrapText="1"/>
    </xf>
    <xf numFmtId="0" fontId="1" fillId="2" borderId="22" xfId="0" applyFont="1" applyFill="1" applyBorder="1" applyAlignment="1">
      <alignment horizontal="center" vertical="center"/>
    </xf>
    <xf numFmtId="0" fontId="8" fillId="2" borderId="23" xfId="0" applyFont="1" applyFill="1" applyBorder="1" applyAlignment="1">
      <alignment horizontal="left" vertical="center" wrapText="1"/>
    </xf>
    <xf numFmtId="0" fontId="1" fillId="0" borderId="24" xfId="0" applyFont="1" applyBorder="1"/>
    <xf numFmtId="0" fontId="8" fillId="0" borderId="0" xfId="0" applyFont="1"/>
    <xf numFmtId="0" fontId="12" fillId="0" borderId="10" xfId="0" applyFont="1" applyBorder="1" applyAlignment="1">
      <alignment vertical="top" wrapText="1"/>
    </xf>
    <xf numFmtId="0" fontId="10" fillId="0" borderId="26" xfId="0" applyFont="1" applyFill="1" applyBorder="1" applyAlignment="1">
      <alignment vertical="top" wrapText="1"/>
    </xf>
    <xf numFmtId="0" fontId="1" fillId="0" borderId="26" xfId="0" applyFont="1" applyFill="1" applyBorder="1" applyAlignment="1">
      <alignment horizontal="center" vertical="center" textRotation="90"/>
    </xf>
    <xf numFmtId="0" fontId="1" fillId="0" borderId="29" xfId="0" applyFont="1" applyFill="1" applyBorder="1" applyAlignment="1">
      <alignment horizontal="center" vertical="center" textRotation="90"/>
    </xf>
    <xf numFmtId="0" fontId="8" fillId="2" borderId="9" xfId="0" applyFont="1" applyFill="1" applyBorder="1" applyAlignment="1">
      <alignment horizontal="left" vertical="center" wrapText="1"/>
    </xf>
    <xf numFmtId="0" fontId="10" fillId="0" borderId="10" xfId="0" applyFont="1" applyBorder="1" applyAlignment="1">
      <alignment vertical="top" wrapText="1"/>
    </xf>
    <xf numFmtId="0" fontId="1" fillId="4" borderId="28" xfId="0" applyFont="1" applyFill="1" applyBorder="1" applyAlignment="1">
      <alignment horizontal="center" vertical="center"/>
    </xf>
    <xf numFmtId="0" fontId="1" fillId="4" borderId="11" xfId="0" applyFont="1" applyFill="1" applyBorder="1" applyAlignment="1">
      <alignment vertical="center"/>
    </xf>
    <xf numFmtId="0" fontId="1" fillId="4" borderId="3" xfId="0" applyFont="1" applyFill="1" applyBorder="1" applyAlignment="1">
      <alignment vertical="center"/>
    </xf>
    <xf numFmtId="0" fontId="1" fillId="4" borderId="7" xfId="0" applyFont="1" applyFill="1" applyBorder="1" applyAlignment="1">
      <alignment vertical="center"/>
    </xf>
    <xf numFmtId="0" fontId="7" fillId="6" borderId="3" xfId="0" applyFont="1" applyFill="1" applyBorder="1" applyAlignment="1">
      <alignment vertical="center"/>
    </xf>
    <xf numFmtId="0" fontId="12" fillId="0" borderId="27" xfId="0" applyFont="1" applyBorder="1" applyAlignment="1">
      <alignment vertical="top" wrapText="1"/>
    </xf>
    <xf numFmtId="0" fontId="10" fillId="0" borderId="30" xfId="0" applyFont="1" applyFill="1" applyBorder="1" applyAlignment="1">
      <alignment vertical="top" wrapText="1"/>
    </xf>
    <xf numFmtId="0" fontId="12" fillId="0" borderId="31" xfId="0" applyFont="1" applyBorder="1" applyAlignment="1">
      <alignment vertical="top" wrapText="1"/>
    </xf>
    <xf numFmtId="2" fontId="11" fillId="5" borderId="26" xfId="0" applyNumberFormat="1" applyFont="1" applyFill="1" applyBorder="1" applyAlignment="1">
      <alignment horizontal="center" vertical="top" wrapText="1"/>
    </xf>
    <xf numFmtId="2" fontId="5" fillId="0" borderId="26" xfId="0" applyNumberFormat="1" applyFont="1" applyBorder="1" applyAlignment="1">
      <alignment horizontal="center" vertical="top" wrapText="1"/>
    </xf>
    <xf numFmtId="2" fontId="8" fillId="0" borderId="9" xfId="0" applyNumberFormat="1" applyFont="1" applyFill="1" applyBorder="1" applyAlignment="1">
      <alignment horizontal="center" vertical="center" wrapText="1"/>
    </xf>
    <xf numFmtId="0" fontId="1" fillId="0" borderId="13" xfId="0" applyFont="1" applyFill="1" applyBorder="1" applyAlignment="1">
      <alignment horizontal="center" vertical="center" textRotation="90"/>
    </xf>
    <xf numFmtId="0" fontId="1" fillId="0" borderId="28" xfId="0" applyFont="1" applyFill="1" applyBorder="1" applyAlignment="1">
      <alignment horizontal="center" vertical="center" textRotation="90"/>
    </xf>
    <xf numFmtId="0" fontId="8" fillId="2" borderId="30" xfId="0" applyFont="1" applyFill="1" applyBorder="1" applyAlignment="1">
      <alignment horizontal="left" vertical="center" wrapText="1"/>
    </xf>
    <xf numFmtId="2" fontId="5" fillId="0" borderId="30" xfId="0" applyNumberFormat="1" applyFont="1" applyFill="1" applyBorder="1" applyAlignment="1">
      <alignment horizontal="center" vertical="center" wrapText="1"/>
    </xf>
    <xf numFmtId="0" fontId="14" fillId="0" borderId="27" xfId="0" applyFont="1" applyBorder="1" applyAlignment="1">
      <alignment vertical="top" wrapText="1"/>
    </xf>
    <xf numFmtId="4" fontId="5" fillId="0" borderId="9" xfId="0" applyNumberFormat="1" applyFont="1" applyBorder="1" applyAlignment="1">
      <alignment horizontal="center" vertical="top" wrapText="1"/>
    </xf>
    <xf numFmtId="4" fontId="13" fillId="5" borderId="9" xfId="0" applyNumberFormat="1" applyFont="1" applyFill="1" applyBorder="1" applyAlignment="1">
      <alignment horizontal="right" vertical="top" wrapText="1"/>
    </xf>
    <xf numFmtId="4" fontId="10" fillId="0" borderId="9" xfId="0" applyNumberFormat="1" applyFont="1" applyFill="1" applyBorder="1" applyAlignment="1">
      <alignment horizontal="center" vertical="top" wrapText="1"/>
    </xf>
    <xf numFmtId="2" fontId="5" fillId="0" borderId="30" xfId="0" applyNumberFormat="1" applyFont="1" applyBorder="1" applyAlignment="1">
      <alignment horizontal="center" vertical="top" wrapText="1"/>
    </xf>
    <xf numFmtId="2" fontId="11" fillId="5" borderId="30" xfId="0" applyNumberFormat="1" applyFont="1" applyFill="1" applyBorder="1" applyAlignment="1">
      <alignment horizontal="center" vertical="top" wrapText="1"/>
    </xf>
    <xf numFmtId="0" fontId="10" fillId="5" borderId="30" xfId="0" applyFont="1" applyFill="1" applyBorder="1" applyAlignment="1">
      <alignment vertical="top" wrapText="1"/>
    </xf>
    <xf numFmtId="2" fontId="11" fillId="5" borderId="30" xfId="0" applyNumberFormat="1" applyFont="1" applyFill="1" applyBorder="1" applyAlignment="1">
      <alignment horizontal="right" vertical="top" wrapText="1"/>
    </xf>
    <xf numFmtId="4" fontId="7" fillId="0" borderId="3" xfId="0" applyNumberFormat="1" applyFont="1" applyBorder="1"/>
    <xf numFmtId="0" fontId="7" fillId="0" borderId="7" xfId="0" applyFont="1" applyBorder="1"/>
    <xf numFmtId="2" fontId="5" fillId="0" borderId="33" xfId="0" applyNumberFormat="1" applyFont="1" applyBorder="1" applyAlignment="1">
      <alignment horizontal="center" vertical="top" wrapText="1"/>
    </xf>
    <xf numFmtId="2" fontId="11" fillId="5" borderId="33" xfId="0" applyNumberFormat="1" applyFont="1" applyFill="1" applyBorder="1" applyAlignment="1">
      <alignment horizontal="center" vertical="top" wrapText="1"/>
    </xf>
    <xf numFmtId="0" fontId="1" fillId="0" borderId="8" xfId="0" applyFont="1" applyFill="1" applyBorder="1" applyAlignment="1">
      <alignment horizontal="center" vertical="center" textRotation="90"/>
    </xf>
    <xf numFmtId="0" fontId="8" fillId="2" borderId="32" xfId="0" applyFont="1" applyFill="1" applyBorder="1" applyAlignment="1">
      <alignment horizontal="left" vertical="center" wrapText="1"/>
    </xf>
    <xf numFmtId="2" fontId="5" fillId="0" borderId="32" xfId="0" applyNumberFormat="1" applyFont="1" applyFill="1" applyBorder="1" applyAlignment="1">
      <alignment horizontal="center" vertical="center" wrapText="1"/>
    </xf>
    <xf numFmtId="0" fontId="10" fillId="0" borderId="34" xfId="0" applyFont="1" applyBorder="1" applyAlignment="1">
      <alignment vertical="top" wrapText="1"/>
    </xf>
    <xf numFmtId="2" fontId="5" fillId="0" borderId="9" xfId="0" applyNumberFormat="1" applyFont="1" applyBorder="1" applyAlignment="1">
      <alignment horizontal="center" vertical="top" wrapText="1"/>
    </xf>
    <xf numFmtId="2" fontId="11" fillId="5" borderId="9" xfId="0" applyNumberFormat="1" applyFont="1" applyFill="1" applyBorder="1" applyAlignment="1">
      <alignment horizontal="center" vertical="top" wrapText="1"/>
    </xf>
    <xf numFmtId="0" fontId="1" fillId="3" borderId="11" xfId="0" applyFont="1" applyFill="1" applyBorder="1" applyAlignment="1">
      <alignment horizontal="center" vertical="center"/>
    </xf>
    <xf numFmtId="4" fontId="8" fillId="0" borderId="23" xfId="0" applyNumberFormat="1" applyFont="1" applyFill="1" applyBorder="1" applyAlignment="1">
      <alignment horizontal="center" vertical="center" wrapText="1"/>
    </xf>
    <xf numFmtId="2" fontId="13" fillId="5" borderId="26" xfId="0" applyNumberFormat="1" applyFont="1" applyFill="1" applyBorder="1" applyAlignment="1">
      <alignment horizontal="right" vertical="center" wrapText="1"/>
    </xf>
    <xf numFmtId="2" fontId="13" fillId="5" borderId="26" xfId="0" applyNumberFormat="1" applyFont="1" applyFill="1" applyBorder="1" applyAlignment="1">
      <alignment horizontal="center" vertical="center" wrapText="1"/>
    </xf>
    <xf numFmtId="2" fontId="5" fillId="0" borderId="26" xfId="0" applyNumberFormat="1" applyFont="1" applyBorder="1" applyAlignment="1">
      <alignment horizontal="center" vertical="center" wrapText="1"/>
    </xf>
    <xf numFmtId="2" fontId="10" fillId="0" borderId="26" xfId="0" applyNumberFormat="1" applyFont="1" applyFill="1" applyBorder="1" applyAlignment="1">
      <alignment horizontal="center" vertical="center" wrapText="1"/>
    </xf>
    <xf numFmtId="4" fontId="11" fillId="5" borderId="35" xfId="0" applyNumberFormat="1" applyFont="1" applyFill="1" applyBorder="1" applyAlignment="1">
      <alignment horizontal="right" vertical="center" wrapText="1"/>
    </xf>
    <xf numFmtId="4" fontId="11" fillId="5" borderId="17" xfId="0" applyNumberFormat="1" applyFont="1" applyFill="1" applyBorder="1" applyAlignment="1">
      <alignment horizontal="right" vertical="center" wrapText="1"/>
    </xf>
    <xf numFmtId="0" fontId="10" fillId="0" borderId="26" xfId="0" applyFont="1" applyFill="1" applyBorder="1" applyAlignment="1">
      <alignment horizontal="left" vertical="top" wrapText="1"/>
    </xf>
    <xf numFmtId="2" fontId="10" fillId="5" borderId="26" xfId="0" applyNumberFormat="1" applyFont="1" applyFill="1" applyBorder="1" applyAlignment="1">
      <alignment horizontal="right" vertical="center" wrapText="1"/>
    </xf>
    <xf numFmtId="0" fontId="1" fillId="0" borderId="29" xfId="0" applyFont="1" applyFill="1" applyBorder="1" applyAlignment="1">
      <alignment horizontal="center" vertical="center" textRotation="90"/>
    </xf>
    <xf numFmtId="2" fontId="5" fillId="0" borderId="9" xfId="0" applyNumberFormat="1" applyFont="1" applyFill="1" applyBorder="1" applyAlignment="1">
      <alignment horizontal="center" vertical="center" wrapText="1"/>
    </xf>
    <xf numFmtId="4" fontId="10" fillId="0" borderId="17" xfId="0" applyNumberFormat="1" applyFont="1" applyFill="1" applyBorder="1" applyAlignment="1">
      <alignment horizontal="center" vertical="center" wrapText="1"/>
    </xf>
    <xf numFmtId="2" fontId="5" fillId="5" borderId="26" xfId="0" applyNumberFormat="1" applyFont="1" applyFill="1" applyBorder="1" applyAlignment="1">
      <alignment horizontal="right" vertical="center" wrapText="1"/>
    </xf>
    <xf numFmtId="4" fontId="5" fillId="0" borderId="17" xfId="0" applyNumberFormat="1" applyFont="1" applyBorder="1" applyAlignment="1">
      <alignment horizontal="center" vertical="center" wrapText="1"/>
    </xf>
    <xf numFmtId="4" fontId="5" fillId="0" borderId="35" xfId="0" applyNumberFormat="1" applyFont="1" applyBorder="1" applyAlignment="1">
      <alignment horizontal="center" vertical="center" wrapText="1"/>
    </xf>
    <xf numFmtId="4" fontId="13" fillId="5" borderId="17" xfId="0" applyNumberFormat="1" applyFont="1" applyFill="1" applyBorder="1" applyAlignment="1">
      <alignment horizontal="right" vertical="center" wrapText="1"/>
    </xf>
    <xf numFmtId="4" fontId="13" fillId="5" borderId="35" xfId="0" applyNumberFormat="1" applyFont="1" applyFill="1" applyBorder="1" applyAlignment="1">
      <alignment horizontal="right" vertical="center" wrapText="1"/>
    </xf>
    <xf numFmtId="2" fontId="10" fillId="0" borderId="30" xfId="0" applyNumberFormat="1" applyFont="1" applyFill="1" applyBorder="1" applyAlignment="1">
      <alignment horizontal="center" vertical="top" wrapText="1"/>
    </xf>
    <xf numFmtId="2" fontId="13" fillId="5" borderId="30" xfId="0" applyNumberFormat="1" applyFont="1" applyFill="1" applyBorder="1" applyAlignment="1">
      <alignment horizontal="right" vertical="top" wrapText="1"/>
    </xf>
    <xf numFmtId="0" fontId="12" fillId="5" borderId="27" xfId="0" applyFont="1" applyFill="1" applyBorder="1" applyAlignment="1">
      <alignment vertical="top" wrapText="1"/>
    </xf>
    <xf numFmtId="0" fontId="1" fillId="0" borderId="29" xfId="0" applyFont="1" applyFill="1" applyBorder="1" applyAlignment="1">
      <alignment horizontal="center" vertical="center" textRotation="90"/>
    </xf>
    <xf numFmtId="0" fontId="10" fillId="0" borderId="36" xfId="0" applyFont="1" applyFill="1" applyBorder="1" applyAlignment="1">
      <alignment horizontal="left" vertical="top" wrapText="1"/>
    </xf>
    <xf numFmtId="0" fontId="1" fillId="4" borderId="37" xfId="0" applyFont="1" applyFill="1" applyBorder="1" applyAlignment="1">
      <alignment vertical="center"/>
    </xf>
    <xf numFmtId="0" fontId="7" fillId="6" borderId="5" xfId="0" applyFont="1" applyFill="1" applyBorder="1" applyAlignment="1">
      <alignment vertical="center"/>
    </xf>
    <xf numFmtId="0" fontId="1" fillId="4" borderId="5" xfId="0" applyFont="1" applyFill="1" applyBorder="1" applyAlignment="1">
      <alignment vertical="center"/>
    </xf>
    <xf numFmtId="0" fontId="1" fillId="4" borderId="21" xfId="0" applyFont="1" applyFill="1" applyBorder="1" applyAlignment="1">
      <alignment vertical="center"/>
    </xf>
    <xf numFmtId="0" fontId="9" fillId="4" borderId="14"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0" fillId="4" borderId="18" xfId="0" applyFill="1" applyBorder="1" applyAlignment="1"/>
    <xf numFmtId="0" fontId="0" fillId="4" borderId="19" xfId="0" applyFill="1" applyBorder="1" applyAlignment="1"/>
    <xf numFmtId="0" fontId="9" fillId="3" borderId="17" xfId="0" applyFont="1" applyFill="1" applyBorder="1" applyAlignment="1">
      <alignment horizontal="left" vertical="center" wrapText="1"/>
    </xf>
    <xf numFmtId="0" fontId="0" fillId="0" borderId="18" xfId="0" applyBorder="1" applyAlignment="1"/>
    <xf numFmtId="0" fontId="0" fillId="0" borderId="19" xfId="0" applyBorder="1" applyAlignment="1"/>
    <xf numFmtId="0" fontId="0" fillId="4" borderId="25" xfId="0" applyFill="1" applyBorder="1" applyAlignment="1"/>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center"/>
    </xf>
    <xf numFmtId="0" fontId="1" fillId="0" borderId="8" xfId="0" applyFont="1" applyBorder="1" applyAlignment="1">
      <alignment horizontal="center"/>
    </xf>
    <xf numFmtId="0" fontId="5" fillId="0" borderId="3" xfId="0"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xf>
    <xf numFmtId="0" fontId="8" fillId="4" borderId="14" xfId="0" applyFont="1" applyFill="1" applyBorder="1" applyAlignment="1">
      <alignment horizontal="left" vertical="center" wrapText="1"/>
    </xf>
    <xf numFmtId="0" fontId="0" fillId="4" borderId="15" xfId="0" applyFill="1" applyBorder="1" applyAlignment="1"/>
    <xf numFmtId="0" fontId="0" fillId="4" borderId="16" xfId="0" applyFill="1" applyBorder="1" applyAlignment="1"/>
    <xf numFmtId="0" fontId="1" fillId="0" borderId="13" xfId="0" applyFont="1" applyFill="1" applyBorder="1" applyAlignment="1">
      <alignment horizontal="center" vertical="center" textRotation="90"/>
    </xf>
    <xf numFmtId="0" fontId="1" fillId="0" borderId="29" xfId="0" applyFont="1" applyFill="1" applyBorder="1" applyAlignment="1">
      <alignment horizontal="center" vertical="center" textRotation="90"/>
    </xf>
    <xf numFmtId="0" fontId="9" fillId="3" borderId="3" xfId="0" applyFont="1" applyFill="1" applyBorder="1" applyAlignment="1">
      <alignment horizontal="left" vertical="center" wrapText="1"/>
    </xf>
    <xf numFmtId="0" fontId="0" fillId="0" borderId="3" xfId="0" applyBorder="1" applyAlignment="1"/>
    <xf numFmtId="0" fontId="0" fillId="0" borderId="7" xfId="0"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54"/>
  <sheetViews>
    <sheetView tabSelected="1" view="pageBreakPreview" zoomScale="80" zoomScaleNormal="100" zoomScaleSheetLayoutView="80" workbookViewId="0">
      <pane xSplit="1" ySplit="5" topLeftCell="B6" activePane="bottomRight" state="frozen"/>
      <selection activeCell="C4" sqref="C4:J4"/>
      <selection pane="topRight" activeCell="C4" sqref="C4:J4"/>
      <selection pane="bottomLeft" activeCell="C4" sqref="C4:J4"/>
      <selection pane="bottomRight" activeCell="B42" sqref="B42"/>
    </sheetView>
  </sheetViews>
  <sheetFormatPr defaultRowHeight="15" x14ac:dyDescent="0.25"/>
  <cols>
    <col min="1" max="1" width="5.7109375" style="1" customWidth="1"/>
    <col min="2" max="2" width="57.140625" style="1" customWidth="1"/>
    <col min="3" max="3" width="15.28515625" style="1" customWidth="1"/>
    <col min="4" max="4" width="16.140625" style="1" customWidth="1"/>
    <col min="5" max="5" width="13.5703125" style="1" customWidth="1"/>
    <col min="6" max="6" width="11.85546875" style="1" customWidth="1"/>
    <col min="7" max="7" width="13" style="1" customWidth="1"/>
    <col min="8" max="8" width="13.7109375" style="1" customWidth="1"/>
    <col min="9" max="9" width="13.85546875" style="1" customWidth="1"/>
    <col min="10" max="10" width="11.28515625" style="1" customWidth="1"/>
    <col min="11" max="11" width="109.5703125" style="1" customWidth="1"/>
    <col min="12" max="13" width="9.140625" style="1"/>
    <col min="14" max="14" width="16.5703125" style="1" customWidth="1"/>
    <col min="15" max="15" width="9.140625" style="1"/>
    <col min="16" max="16" width="66" style="1" customWidth="1"/>
    <col min="17" max="16384" width="9.140625" style="1"/>
  </cols>
  <sheetData>
    <row r="1" spans="1:16" ht="20.25" x14ac:dyDescent="0.3">
      <c r="K1" s="2"/>
    </row>
    <row r="2" spans="1:16" ht="27.75" customHeight="1" x14ac:dyDescent="0.25">
      <c r="A2" s="103" t="s">
        <v>16</v>
      </c>
      <c r="B2" s="103"/>
      <c r="C2" s="103"/>
      <c r="D2" s="103"/>
      <c r="E2" s="103"/>
      <c r="F2" s="103"/>
      <c r="G2" s="103"/>
      <c r="H2" s="103"/>
      <c r="I2" s="103"/>
      <c r="J2" s="103"/>
      <c r="K2" s="103"/>
    </row>
    <row r="3" spans="1:16" ht="22.5" customHeight="1" thickBot="1" x14ac:dyDescent="0.3">
      <c r="A3" s="104" t="s">
        <v>66</v>
      </c>
      <c r="B3" s="104"/>
      <c r="C3" s="104"/>
      <c r="D3" s="104"/>
      <c r="E3" s="104"/>
      <c r="F3" s="104"/>
      <c r="G3" s="104"/>
      <c r="H3" s="104"/>
      <c r="I3" s="104"/>
      <c r="J3" s="104"/>
      <c r="K3" s="104"/>
    </row>
    <row r="4" spans="1:16" ht="54.75" customHeight="1" x14ac:dyDescent="0.25">
      <c r="A4" s="105"/>
      <c r="B4" s="107" t="s">
        <v>0</v>
      </c>
      <c r="C4" s="109" t="s">
        <v>1</v>
      </c>
      <c r="D4" s="110"/>
      <c r="E4" s="110"/>
      <c r="F4" s="111"/>
      <c r="G4" s="109" t="s">
        <v>67</v>
      </c>
      <c r="H4" s="110"/>
      <c r="I4" s="110"/>
      <c r="J4" s="111"/>
      <c r="K4" s="112" t="s">
        <v>2</v>
      </c>
    </row>
    <row r="5" spans="1:16" ht="32.25" thickBot="1" x14ac:dyDescent="0.3">
      <c r="A5" s="106"/>
      <c r="B5" s="108"/>
      <c r="C5" s="3" t="s">
        <v>3</v>
      </c>
      <c r="D5" s="4" t="s">
        <v>4</v>
      </c>
      <c r="E5" s="4" t="s">
        <v>5</v>
      </c>
      <c r="F5" s="4" t="s">
        <v>6</v>
      </c>
      <c r="G5" s="3" t="s">
        <v>3</v>
      </c>
      <c r="H5" s="4" t="s">
        <v>4</v>
      </c>
      <c r="I5" s="4" t="s">
        <v>5</v>
      </c>
      <c r="J5" s="4" t="s">
        <v>6</v>
      </c>
      <c r="K5" s="113"/>
    </row>
    <row r="6" spans="1:16" s="7" customFormat="1" ht="23.25" customHeight="1" x14ac:dyDescent="0.2">
      <c r="A6" s="5" t="s">
        <v>7</v>
      </c>
      <c r="B6" s="6" t="s">
        <v>10</v>
      </c>
      <c r="C6" s="13"/>
      <c r="D6" s="13"/>
      <c r="E6" s="13"/>
      <c r="F6" s="13"/>
      <c r="G6" s="13"/>
      <c r="H6" s="13"/>
      <c r="I6" s="13"/>
      <c r="J6" s="13"/>
      <c r="K6" s="14"/>
    </row>
    <row r="7" spans="1:16" s="7" customFormat="1" ht="34.5" customHeight="1" x14ac:dyDescent="0.2">
      <c r="A7" s="9" t="s">
        <v>9</v>
      </c>
      <c r="B7" s="94" t="s">
        <v>19</v>
      </c>
      <c r="C7" s="95"/>
      <c r="D7" s="95"/>
      <c r="E7" s="95"/>
      <c r="F7" s="95"/>
      <c r="G7" s="95"/>
      <c r="H7" s="15"/>
      <c r="I7" s="15"/>
      <c r="J7" s="15"/>
      <c r="K7" s="16"/>
    </row>
    <row r="8" spans="1:16" s="7" customFormat="1" ht="18.75" customHeight="1" thickBot="1" x14ac:dyDescent="0.25">
      <c r="A8" s="34" t="s">
        <v>8</v>
      </c>
      <c r="B8" s="94" t="s">
        <v>18</v>
      </c>
      <c r="C8" s="95"/>
      <c r="D8" s="95"/>
      <c r="E8" s="95"/>
      <c r="F8" s="95"/>
      <c r="G8" s="95"/>
      <c r="H8" s="15"/>
      <c r="I8" s="15"/>
      <c r="J8" s="15"/>
      <c r="K8" s="16"/>
    </row>
    <row r="9" spans="1:16" s="7" customFormat="1" ht="17.25" customHeight="1" x14ac:dyDescent="0.2">
      <c r="A9" s="35"/>
      <c r="B9" s="38" t="s">
        <v>20</v>
      </c>
      <c r="C9" s="36"/>
      <c r="D9" s="36"/>
      <c r="E9" s="36"/>
      <c r="F9" s="36"/>
      <c r="G9" s="36"/>
      <c r="H9" s="36"/>
      <c r="I9" s="36"/>
      <c r="J9" s="36"/>
      <c r="K9" s="37"/>
    </row>
    <row r="10" spans="1:16" s="7" customFormat="1" ht="234.75" customHeight="1" x14ac:dyDescent="0.2">
      <c r="A10" s="117" t="s">
        <v>11</v>
      </c>
      <c r="B10" s="75" t="s">
        <v>49</v>
      </c>
      <c r="C10" s="81">
        <f>D10+E10+F10</f>
        <v>208.83854000000002</v>
      </c>
      <c r="D10" s="74">
        <v>163.29927000000001</v>
      </c>
      <c r="E10" s="74">
        <v>38.708379999999998</v>
      </c>
      <c r="F10" s="74">
        <v>6.8308900000000001</v>
      </c>
      <c r="G10" s="83">
        <f>H10+I10+J10</f>
        <v>208.83854000000002</v>
      </c>
      <c r="H10" s="79">
        <v>163.29927000000001</v>
      </c>
      <c r="I10" s="79">
        <v>38.708379999999998</v>
      </c>
      <c r="J10" s="79">
        <v>6.8308900000000001</v>
      </c>
      <c r="K10" s="39" t="s">
        <v>51</v>
      </c>
    </row>
    <row r="11" spans="1:16" s="7" customFormat="1" ht="240.75" customHeight="1" x14ac:dyDescent="0.2">
      <c r="A11" s="117"/>
      <c r="B11" s="75" t="s">
        <v>49</v>
      </c>
      <c r="C11" s="81">
        <f>D11+E11+F11</f>
        <v>2852.8582810000003</v>
      </c>
      <c r="D11" s="74">
        <v>2230.7648899999999</v>
      </c>
      <c r="E11" s="74">
        <v>528.77939000000003</v>
      </c>
      <c r="F11" s="74">
        <v>93.314001000000005</v>
      </c>
      <c r="G11" s="83">
        <f>H11+I11+J11</f>
        <v>2852.8582810000003</v>
      </c>
      <c r="H11" s="74">
        <v>2230.7648899999999</v>
      </c>
      <c r="I11" s="74">
        <v>528.77939000000003</v>
      </c>
      <c r="J11" s="74">
        <v>93.314001000000005</v>
      </c>
      <c r="K11" s="87" t="s">
        <v>64</v>
      </c>
    </row>
    <row r="12" spans="1:16" s="7" customFormat="1" ht="201.75" customHeight="1" x14ac:dyDescent="0.2">
      <c r="A12" s="117"/>
      <c r="B12" s="89" t="s">
        <v>50</v>
      </c>
      <c r="C12" s="82">
        <f>D12+E12+F12</f>
        <v>996.35087999999996</v>
      </c>
      <c r="D12" s="73">
        <v>779.08691999999996</v>
      </c>
      <c r="E12" s="73">
        <v>184.67437000000001</v>
      </c>
      <c r="F12" s="73">
        <v>32.589590000000001</v>
      </c>
      <c r="G12" s="84">
        <f>H12+I12+J12</f>
        <v>996.35087999999996</v>
      </c>
      <c r="H12" s="73">
        <v>779.08691999999996</v>
      </c>
      <c r="I12" s="73">
        <v>184.67437000000001</v>
      </c>
      <c r="J12" s="73">
        <v>32.589590000000001</v>
      </c>
      <c r="K12" s="87" t="s">
        <v>65</v>
      </c>
    </row>
    <row r="13" spans="1:16" ht="200.25" customHeight="1" x14ac:dyDescent="0.25">
      <c r="A13" s="117"/>
      <c r="B13" s="29" t="s">
        <v>57</v>
      </c>
      <c r="C13" s="71">
        <f>D13+E13+F13</f>
        <v>1809.82</v>
      </c>
      <c r="D13" s="76">
        <f>1415171.21/1000</f>
        <v>1415.17121</v>
      </c>
      <c r="E13" s="76">
        <f>335451.47/1000</f>
        <v>335.45146999999997</v>
      </c>
      <c r="F13" s="76">
        <f>59197.32/1000</f>
        <v>59.197319999999998</v>
      </c>
      <c r="G13" s="80">
        <f>H13+I13+J13</f>
        <v>1809.82</v>
      </c>
      <c r="H13" s="72">
        <v>1415.17121</v>
      </c>
      <c r="I13" s="72">
        <v>335.45146999999997</v>
      </c>
      <c r="J13" s="72">
        <v>59.197319999999998</v>
      </c>
      <c r="K13" s="39" t="s">
        <v>63</v>
      </c>
      <c r="P13" s="17"/>
    </row>
    <row r="14" spans="1:16" ht="18" customHeight="1" thickBot="1" x14ac:dyDescent="0.3">
      <c r="A14" s="77"/>
      <c r="B14" s="62" t="s">
        <v>32</v>
      </c>
      <c r="C14" s="78">
        <f>C13+C10+C11+C12</f>
        <v>5867.8677010000001</v>
      </c>
      <c r="D14" s="78">
        <f t="shared" ref="D14:F14" si="0">D13+D10+D11+D12</f>
        <v>4588.3222900000001</v>
      </c>
      <c r="E14" s="78">
        <f t="shared" si="0"/>
        <v>1087.6136099999999</v>
      </c>
      <c r="F14" s="78">
        <f t="shared" si="0"/>
        <v>191.93180100000001</v>
      </c>
      <c r="G14" s="78">
        <f>G13+G10+G12+G11</f>
        <v>5867.8677010000001</v>
      </c>
      <c r="H14" s="78">
        <f t="shared" ref="H14:J14" si="1">H13+H10+H12+H11</f>
        <v>4588.3222900000001</v>
      </c>
      <c r="I14" s="78">
        <f t="shared" si="1"/>
        <v>1087.6136099999999</v>
      </c>
      <c r="J14" s="78">
        <f t="shared" si="1"/>
        <v>191.93180100000001</v>
      </c>
      <c r="K14" s="33"/>
      <c r="P14" s="17"/>
    </row>
    <row r="15" spans="1:16" ht="22.5" customHeight="1" x14ac:dyDescent="0.25">
      <c r="A15" s="35"/>
      <c r="B15" s="38" t="s">
        <v>21</v>
      </c>
      <c r="C15" s="36"/>
      <c r="D15" s="36"/>
      <c r="E15" s="36"/>
      <c r="F15" s="36"/>
      <c r="G15" s="36"/>
      <c r="H15" s="36"/>
      <c r="I15" s="36"/>
      <c r="J15" s="36"/>
      <c r="K15" s="37"/>
      <c r="P15" s="17"/>
    </row>
    <row r="16" spans="1:16" ht="160.5" customHeight="1" x14ac:dyDescent="0.25">
      <c r="A16" s="117" t="s">
        <v>11</v>
      </c>
      <c r="B16" s="29" t="s">
        <v>40</v>
      </c>
      <c r="C16" s="71">
        <f>D16+E16+F16</f>
        <v>398.27115000000003</v>
      </c>
      <c r="D16" s="72">
        <v>312.29642000000001</v>
      </c>
      <c r="E16" s="72">
        <v>74.026589999999999</v>
      </c>
      <c r="F16" s="72">
        <v>11.94814</v>
      </c>
      <c r="G16" s="69">
        <f>H16+I16+J16</f>
        <v>398.27115000000003</v>
      </c>
      <c r="H16" s="72">
        <v>312.29642000000001</v>
      </c>
      <c r="I16" s="72">
        <v>74.026589999999999</v>
      </c>
      <c r="J16" s="72">
        <v>11.94814</v>
      </c>
      <c r="K16" s="39" t="s">
        <v>48</v>
      </c>
      <c r="P16" s="17"/>
    </row>
    <row r="17" spans="1:16" ht="160.5" customHeight="1" x14ac:dyDescent="0.25">
      <c r="A17" s="117"/>
      <c r="B17" s="29" t="s">
        <v>39</v>
      </c>
      <c r="C17" s="71">
        <f>D17+E17+F17</f>
        <v>1080.6400000000001</v>
      </c>
      <c r="D17" s="72">
        <v>847.36243999999999</v>
      </c>
      <c r="E17" s="72">
        <v>200.85836</v>
      </c>
      <c r="F17" s="72">
        <v>32.419199999999996</v>
      </c>
      <c r="G17" s="70">
        <f>H17+I17+J17</f>
        <v>1080.6400000000001</v>
      </c>
      <c r="H17" s="72">
        <v>847.36243999999999</v>
      </c>
      <c r="I17" s="72">
        <v>200.85836</v>
      </c>
      <c r="J17" s="72">
        <v>32.419199999999996</v>
      </c>
      <c r="K17" s="49" t="s">
        <v>47</v>
      </c>
      <c r="P17" s="17"/>
    </row>
    <row r="18" spans="1:16" ht="25.5" customHeight="1" thickBot="1" x14ac:dyDescent="0.3">
      <c r="A18" s="46"/>
      <c r="B18" s="47" t="s">
        <v>32</v>
      </c>
      <c r="C18" s="48">
        <f>C17+C16</f>
        <v>1478.9111500000001</v>
      </c>
      <c r="D18" s="48">
        <f t="shared" ref="D18:J18" si="2">D17+D16</f>
        <v>1159.65886</v>
      </c>
      <c r="E18" s="48">
        <f t="shared" si="2"/>
        <v>274.88495</v>
      </c>
      <c r="F18" s="48">
        <f t="shared" si="2"/>
        <v>44.367339999999999</v>
      </c>
      <c r="G18" s="48">
        <f>G17+G16</f>
        <v>1478.9111500000001</v>
      </c>
      <c r="H18" s="48">
        <f t="shared" si="2"/>
        <v>1159.65886</v>
      </c>
      <c r="I18" s="48">
        <f t="shared" si="2"/>
        <v>274.88495</v>
      </c>
      <c r="J18" s="48">
        <f t="shared" si="2"/>
        <v>44.367339999999999</v>
      </c>
      <c r="K18" s="41"/>
      <c r="P18" s="17"/>
    </row>
    <row r="19" spans="1:16" ht="23.25" customHeight="1" x14ac:dyDescent="0.25">
      <c r="A19" s="35"/>
      <c r="B19" s="38" t="s">
        <v>22</v>
      </c>
      <c r="C19" s="36"/>
      <c r="D19" s="36"/>
      <c r="E19" s="36"/>
      <c r="F19" s="36"/>
      <c r="G19" s="36"/>
      <c r="H19" s="36"/>
      <c r="I19" s="36"/>
      <c r="J19" s="36"/>
      <c r="K19" s="37"/>
      <c r="P19" s="17"/>
    </row>
    <row r="20" spans="1:16" ht="220.5" customHeight="1" thickBot="1" x14ac:dyDescent="0.3">
      <c r="A20" s="31" t="s">
        <v>11</v>
      </c>
      <c r="B20" s="10" t="s">
        <v>43</v>
      </c>
      <c r="C20" s="50">
        <f>D20+E20+F20</f>
        <v>4735.19049</v>
      </c>
      <c r="D20" s="52">
        <v>3257.62068</v>
      </c>
      <c r="E20" s="52">
        <v>772.18476999999996</v>
      </c>
      <c r="F20" s="52">
        <v>705.38504</v>
      </c>
      <c r="G20" s="51">
        <f>H20+I20+J20</f>
        <v>4735.19049</v>
      </c>
      <c r="H20" s="52">
        <v>3257.62068</v>
      </c>
      <c r="I20" s="52">
        <v>772.18476999999996</v>
      </c>
      <c r="J20" s="52">
        <v>705.38504</v>
      </c>
      <c r="K20" s="28" t="s">
        <v>56</v>
      </c>
      <c r="P20" s="17"/>
    </row>
    <row r="21" spans="1:16" ht="18" customHeight="1" x14ac:dyDescent="0.25">
      <c r="A21" s="90"/>
      <c r="B21" s="91" t="s">
        <v>23</v>
      </c>
      <c r="C21" s="92"/>
      <c r="D21" s="92"/>
      <c r="E21" s="92"/>
      <c r="F21" s="92"/>
      <c r="G21" s="92"/>
      <c r="H21" s="92"/>
      <c r="I21" s="92"/>
      <c r="J21" s="92"/>
      <c r="K21" s="93"/>
      <c r="P21" s="17"/>
    </row>
    <row r="22" spans="1:16" ht="174.75" customHeight="1" thickBot="1" x14ac:dyDescent="0.3">
      <c r="A22" s="88" t="s">
        <v>11</v>
      </c>
      <c r="B22" s="10" t="s">
        <v>44</v>
      </c>
      <c r="C22" s="59">
        <f>D22+E22+F22</f>
        <v>4440.2692799999995</v>
      </c>
      <c r="D22" s="60">
        <v>2775.6780399999998</v>
      </c>
      <c r="E22" s="60">
        <v>657.94533000000001</v>
      </c>
      <c r="F22" s="60">
        <v>1006.64591</v>
      </c>
      <c r="G22" s="59">
        <f>H22+I22+J22</f>
        <v>4440.2692799999995</v>
      </c>
      <c r="H22" s="60">
        <v>2775.6780399999998</v>
      </c>
      <c r="I22" s="60">
        <v>657.94533000000001</v>
      </c>
      <c r="J22" s="60">
        <v>1006.64591</v>
      </c>
      <c r="K22" s="28" t="s">
        <v>55</v>
      </c>
    </row>
    <row r="23" spans="1:16" ht="24" customHeight="1" x14ac:dyDescent="0.25">
      <c r="A23" s="35"/>
      <c r="B23" s="38" t="s">
        <v>24</v>
      </c>
      <c r="C23" s="36"/>
      <c r="D23" s="36"/>
      <c r="E23" s="36"/>
      <c r="F23" s="36"/>
      <c r="G23" s="36"/>
      <c r="H23" s="36"/>
      <c r="I23" s="36"/>
      <c r="J23" s="36"/>
      <c r="K23" s="37"/>
    </row>
    <row r="24" spans="1:16" ht="320.25" customHeight="1" thickBot="1" x14ac:dyDescent="0.3">
      <c r="A24" s="46" t="s">
        <v>11</v>
      </c>
      <c r="B24" s="40" t="s">
        <v>34</v>
      </c>
      <c r="C24" s="53">
        <f>D24+E24+F24</f>
        <v>4207.5825000000004</v>
      </c>
      <c r="D24" s="54">
        <v>3283.2718100000002</v>
      </c>
      <c r="E24" s="54">
        <v>778.26464999999996</v>
      </c>
      <c r="F24" s="54">
        <v>146.04604</v>
      </c>
      <c r="G24" s="53">
        <f>H24+I24+J24</f>
        <v>4207.5825000000004</v>
      </c>
      <c r="H24" s="54">
        <v>3283.2718100000002</v>
      </c>
      <c r="I24" s="54">
        <v>778.26464999999996</v>
      </c>
      <c r="J24" s="54">
        <v>146.04604</v>
      </c>
      <c r="K24" s="41" t="s">
        <v>52</v>
      </c>
    </row>
    <row r="25" spans="1:16" ht="16.5" customHeight="1" x14ac:dyDescent="0.25">
      <c r="A25" s="35"/>
      <c r="B25" s="38" t="s">
        <v>25</v>
      </c>
      <c r="C25" s="36"/>
      <c r="D25" s="36"/>
      <c r="E25" s="36"/>
      <c r="F25" s="36"/>
      <c r="G25" s="36"/>
      <c r="H25" s="36"/>
      <c r="I25" s="36"/>
      <c r="J25" s="36"/>
      <c r="K25" s="37"/>
    </row>
    <row r="26" spans="1:16" ht="366" customHeight="1" thickBot="1" x14ac:dyDescent="0.3">
      <c r="A26" s="46" t="s">
        <v>11</v>
      </c>
      <c r="B26" s="40" t="s">
        <v>31</v>
      </c>
      <c r="C26" s="53">
        <f>D26+E26+F26</f>
        <v>2067.9784500000001</v>
      </c>
      <c r="D26" s="85">
        <v>1665.2038700000001</v>
      </c>
      <c r="E26" s="85">
        <v>394.71908000000002</v>
      </c>
      <c r="F26" s="85">
        <v>8.0555000000000003</v>
      </c>
      <c r="G26" s="86">
        <f>H26+I26+J26</f>
        <v>2067.9784500000001</v>
      </c>
      <c r="H26" s="85">
        <v>1665.2038700000001</v>
      </c>
      <c r="I26" s="85">
        <v>394.71908000000002</v>
      </c>
      <c r="J26" s="85">
        <v>8.0555000000000003</v>
      </c>
      <c r="K26" s="41" t="s">
        <v>59</v>
      </c>
    </row>
    <row r="27" spans="1:16" ht="31.5" customHeight="1" x14ac:dyDescent="0.25">
      <c r="A27" s="35"/>
      <c r="B27" s="38" t="s">
        <v>26</v>
      </c>
      <c r="C27" s="36"/>
      <c r="D27" s="36"/>
      <c r="E27" s="36"/>
      <c r="F27" s="36"/>
      <c r="G27" s="36"/>
      <c r="H27" s="36"/>
      <c r="I27" s="36"/>
      <c r="J27" s="36"/>
      <c r="K27" s="37"/>
    </row>
    <row r="28" spans="1:16" ht="249.75" customHeight="1" thickBot="1" x14ac:dyDescent="0.3">
      <c r="A28" s="46" t="s">
        <v>11</v>
      </c>
      <c r="B28" s="40" t="s">
        <v>33</v>
      </c>
      <c r="C28" s="53">
        <f>D28+E28+F28</f>
        <v>2610.5815000000002</v>
      </c>
      <c r="D28" s="54">
        <v>1949.4781700000001</v>
      </c>
      <c r="E28" s="54">
        <v>462.10333000000003</v>
      </c>
      <c r="F28" s="54">
        <v>199</v>
      </c>
      <c r="G28" s="53">
        <f>H28+I28+J28</f>
        <v>2610.5815000000002</v>
      </c>
      <c r="H28" s="54">
        <v>1949.4781700000001</v>
      </c>
      <c r="I28" s="54">
        <v>462.10333000000003</v>
      </c>
      <c r="J28" s="54">
        <v>199</v>
      </c>
      <c r="K28" s="41" t="s">
        <v>53</v>
      </c>
    </row>
    <row r="29" spans="1:16" ht="23.25" customHeight="1" x14ac:dyDescent="0.25">
      <c r="A29" s="35"/>
      <c r="B29" s="38" t="s">
        <v>27</v>
      </c>
      <c r="C29" s="36"/>
      <c r="D29" s="36"/>
      <c r="E29" s="36"/>
      <c r="F29" s="36"/>
      <c r="G29" s="36"/>
      <c r="H29" s="36"/>
      <c r="I29" s="36"/>
      <c r="J29" s="36"/>
      <c r="K29" s="37"/>
    </row>
    <row r="30" spans="1:16" ht="288" customHeight="1" thickBot="1" x14ac:dyDescent="0.3">
      <c r="A30" s="46" t="s">
        <v>11</v>
      </c>
      <c r="B30" s="55" t="s">
        <v>46</v>
      </c>
      <c r="C30" s="53">
        <f>D30+E30+F30</f>
        <v>3251.8296</v>
      </c>
      <c r="D30" s="56">
        <v>752.76496999999995</v>
      </c>
      <c r="E30" s="56">
        <v>178.43503000000001</v>
      </c>
      <c r="F30" s="56">
        <v>2320.6296000000002</v>
      </c>
      <c r="G30" s="53">
        <f>H30+I30+J30</f>
        <v>3251.8296</v>
      </c>
      <c r="H30" s="56">
        <v>752.76498000000004</v>
      </c>
      <c r="I30" s="56">
        <v>178.43502000000001</v>
      </c>
      <c r="J30" s="56">
        <v>2320.6296000000002</v>
      </c>
      <c r="K30" s="41" t="s">
        <v>58</v>
      </c>
    </row>
    <row r="31" spans="1:16" ht="24" customHeight="1" x14ac:dyDescent="0.25">
      <c r="A31" s="35"/>
      <c r="B31" s="38" t="s">
        <v>28</v>
      </c>
      <c r="C31" s="36"/>
      <c r="D31" s="36"/>
      <c r="E31" s="36"/>
      <c r="F31" s="36"/>
      <c r="G31" s="36"/>
      <c r="H31" s="36"/>
      <c r="I31" s="36"/>
      <c r="J31" s="36"/>
      <c r="K31" s="37"/>
    </row>
    <row r="32" spans="1:16" ht="159" customHeight="1" x14ac:dyDescent="0.25">
      <c r="A32" s="45" t="s">
        <v>11</v>
      </c>
      <c r="B32" s="29" t="s">
        <v>45</v>
      </c>
      <c r="C32" s="43">
        <f>D32+E32+F32</f>
        <v>2358.2121999999999</v>
      </c>
      <c r="D32" s="42">
        <v>1815.55754</v>
      </c>
      <c r="E32" s="42">
        <v>430.35883999999999</v>
      </c>
      <c r="F32" s="42">
        <v>112.29582000000001</v>
      </c>
      <c r="G32" s="43">
        <f>H32+I32+J32</f>
        <v>2358.2121999999999</v>
      </c>
      <c r="H32" s="42">
        <v>1815.55754</v>
      </c>
      <c r="I32" s="42">
        <v>430.35883999999999</v>
      </c>
      <c r="J32" s="42">
        <v>112.29582000000001</v>
      </c>
      <c r="K32" s="39" t="s">
        <v>54</v>
      </c>
    </row>
    <row r="33" spans="1:14" ht="39" customHeight="1" thickBot="1" x14ac:dyDescent="0.3">
      <c r="A33" s="31"/>
      <c r="B33" s="32" t="s">
        <v>15</v>
      </c>
      <c r="C33" s="44">
        <f>C32+C30+C28+C26+C24+C22+C20+C18+C14</f>
        <v>31018.422870999999</v>
      </c>
      <c r="D33" s="44">
        <f t="shared" ref="D33:J33" si="3">D32+D30+D28+D26+D24+D22+D20+D18+D14</f>
        <v>21247.556229999998</v>
      </c>
      <c r="E33" s="44">
        <f t="shared" si="3"/>
        <v>5036.5095899999997</v>
      </c>
      <c r="F33" s="44">
        <f t="shared" si="3"/>
        <v>4734.357051</v>
      </c>
      <c r="G33" s="44">
        <f>G32+G30+G28+G26+G24+G22+G20+G18+G14</f>
        <v>31018.422870999999</v>
      </c>
      <c r="H33" s="44">
        <f t="shared" si="3"/>
        <v>21247.556239999998</v>
      </c>
      <c r="I33" s="44">
        <f t="shared" si="3"/>
        <v>5036.5095799999999</v>
      </c>
      <c r="J33" s="44">
        <f t="shared" si="3"/>
        <v>4734.357051</v>
      </c>
      <c r="K33" s="33"/>
    </row>
    <row r="34" spans="1:14" s="7" customFormat="1" ht="33.75" customHeight="1" x14ac:dyDescent="0.2">
      <c r="A34" s="5" t="s">
        <v>7</v>
      </c>
      <c r="B34" s="20" t="s">
        <v>12</v>
      </c>
      <c r="C34" s="57"/>
      <c r="D34" s="57"/>
      <c r="E34" s="57"/>
      <c r="F34" s="57"/>
      <c r="G34" s="57"/>
      <c r="H34" s="57"/>
      <c r="I34" s="57"/>
      <c r="J34" s="57"/>
      <c r="K34" s="58"/>
    </row>
    <row r="35" spans="1:14" s="7" customFormat="1" ht="33.75" customHeight="1" x14ac:dyDescent="0.25">
      <c r="A35" s="9" t="s">
        <v>8</v>
      </c>
      <c r="B35" s="96" t="s">
        <v>30</v>
      </c>
      <c r="C35" s="97"/>
      <c r="D35" s="97"/>
      <c r="E35" s="97"/>
      <c r="F35" s="97"/>
      <c r="G35" s="97"/>
      <c r="H35" s="97"/>
      <c r="I35" s="97"/>
      <c r="J35" s="97"/>
      <c r="K35" s="98"/>
    </row>
    <row r="36" spans="1:14" s="7" customFormat="1" ht="33.75" customHeight="1" x14ac:dyDescent="0.25">
      <c r="A36" s="8" t="s">
        <v>9</v>
      </c>
      <c r="B36" s="99" t="s">
        <v>42</v>
      </c>
      <c r="C36" s="100"/>
      <c r="D36" s="100"/>
      <c r="E36" s="100"/>
      <c r="F36" s="100"/>
      <c r="G36" s="100"/>
      <c r="H36" s="100"/>
      <c r="I36" s="100"/>
      <c r="J36" s="100"/>
      <c r="K36" s="101"/>
    </row>
    <row r="37" spans="1:14" ht="115.5" customHeight="1" thickBot="1" x14ac:dyDescent="0.3">
      <c r="A37" s="31" t="s">
        <v>11</v>
      </c>
      <c r="B37" s="10" t="s">
        <v>35</v>
      </c>
      <c r="C37" s="59">
        <f>D37+E37+F37</f>
        <v>15592.9</v>
      </c>
      <c r="D37" s="60">
        <v>0</v>
      </c>
      <c r="E37" s="60">
        <v>15592.9</v>
      </c>
      <c r="F37" s="60">
        <v>0</v>
      </c>
      <c r="G37" s="59">
        <f>H37+I37+J37</f>
        <v>15592.85441</v>
      </c>
      <c r="H37" s="60">
        <v>0</v>
      </c>
      <c r="I37" s="60">
        <v>15592.85441</v>
      </c>
      <c r="J37" s="60">
        <v>0</v>
      </c>
      <c r="K37" s="28" t="s">
        <v>36</v>
      </c>
    </row>
    <row r="38" spans="1:14" ht="32.25" hidden="1" customHeight="1" thickBot="1" x14ac:dyDescent="0.3">
      <c r="A38" s="19" t="s">
        <v>7</v>
      </c>
      <c r="B38" s="20" t="s">
        <v>13</v>
      </c>
      <c r="C38" s="21"/>
      <c r="D38" s="21"/>
      <c r="E38" s="21"/>
      <c r="F38" s="21"/>
      <c r="G38" s="21"/>
      <c r="H38" s="21"/>
      <c r="I38" s="21"/>
      <c r="J38" s="21"/>
      <c r="K38" s="22"/>
    </row>
    <row r="39" spans="1:14" ht="25.5" hidden="1" customHeight="1" thickBot="1" x14ac:dyDescent="0.3">
      <c r="A39" s="9" t="s">
        <v>9</v>
      </c>
      <c r="B39" s="96"/>
      <c r="C39" s="97"/>
      <c r="D39" s="97"/>
      <c r="E39" s="97"/>
      <c r="F39" s="97"/>
      <c r="G39" s="97"/>
      <c r="H39" s="97"/>
      <c r="I39" s="97"/>
      <c r="J39" s="97"/>
      <c r="K39" s="102"/>
    </row>
    <row r="40" spans="1:14" ht="18.75" hidden="1" customHeight="1" thickBot="1" x14ac:dyDescent="0.3">
      <c r="A40" s="8" t="s">
        <v>8</v>
      </c>
      <c r="B40" s="99"/>
      <c r="C40" s="100"/>
      <c r="D40" s="100"/>
      <c r="E40" s="100"/>
      <c r="F40" s="100"/>
      <c r="G40" s="100"/>
      <c r="H40" s="100"/>
      <c r="I40" s="100"/>
      <c r="J40" s="100"/>
      <c r="K40" s="101"/>
      <c r="N40" s="18"/>
    </row>
    <row r="41" spans="1:14" ht="118.5" hidden="1" customHeight="1" thickBot="1" x14ac:dyDescent="0.3">
      <c r="A41" s="30" t="s">
        <v>11</v>
      </c>
      <c r="B41" s="10" t="s">
        <v>17</v>
      </c>
      <c r="C41" s="11"/>
      <c r="D41" s="11"/>
      <c r="E41" s="11"/>
      <c r="F41" s="11"/>
      <c r="G41" s="12"/>
      <c r="H41" s="12"/>
      <c r="I41" s="12"/>
      <c r="J41" s="12"/>
      <c r="K41" s="28"/>
    </row>
    <row r="42" spans="1:14" ht="32.25" customHeight="1" x14ac:dyDescent="0.25">
      <c r="A42" s="19" t="s">
        <v>7</v>
      </c>
      <c r="B42" s="20" t="s">
        <v>14</v>
      </c>
      <c r="C42" s="21"/>
      <c r="D42" s="21"/>
      <c r="E42" s="21"/>
      <c r="F42" s="21"/>
      <c r="G42" s="21"/>
      <c r="H42" s="21"/>
      <c r="I42" s="21"/>
      <c r="J42" s="21"/>
      <c r="K42" s="23"/>
    </row>
    <row r="43" spans="1:14" ht="36.75" customHeight="1" thickBot="1" x14ac:dyDescent="0.3">
      <c r="A43" s="34" t="s">
        <v>8</v>
      </c>
      <c r="B43" s="114" t="s">
        <v>29</v>
      </c>
      <c r="C43" s="115"/>
      <c r="D43" s="115"/>
      <c r="E43" s="115"/>
      <c r="F43" s="115"/>
      <c r="G43" s="115"/>
      <c r="H43" s="115"/>
      <c r="I43" s="115"/>
      <c r="J43" s="115"/>
      <c r="K43" s="116"/>
    </row>
    <row r="44" spans="1:14" ht="28.5" customHeight="1" x14ac:dyDescent="0.25">
      <c r="A44" s="67" t="s">
        <v>9</v>
      </c>
      <c r="B44" s="119" t="s">
        <v>41</v>
      </c>
      <c r="C44" s="120"/>
      <c r="D44" s="120"/>
      <c r="E44" s="120"/>
      <c r="F44" s="120"/>
      <c r="G44" s="120"/>
      <c r="H44" s="120"/>
      <c r="I44" s="120"/>
      <c r="J44" s="120"/>
      <c r="K44" s="121"/>
    </row>
    <row r="45" spans="1:14" ht="399.75" customHeight="1" x14ac:dyDescent="0.25">
      <c r="A45" s="117" t="s">
        <v>11</v>
      </c>
      <c r="B45" s="29" t="s">
        <v>38</v>
      </c>
      <c r="C45" s="43">
        <f>D45+E45+F45</f>
        <v>3856.55</v>
      </c>
      <c r="D45" s="42">
        <v>359.39</v>
      </c>
      <c r="E45" s="42">
        <v>2957.21</v>
      </c>
      <c r="F45" s="42">
        <v>539.95000000000005</v>
      </c>
      <c r="G45" s="43">
        <f>H45+I45+J45</f>
        <v>3819.4607399999995</v>
      </c>
      <c r="H45" s="42">
        <f>66.00997+216.62146+72.11981</f>
        <v>354.75124000000005</v>
      </c>
      <c r="I45" s="42">
        <f>545.19341+1789.13283+595.65617</f>
        <v>2929.9824099999996</v>
      </c>
      <c r="J45" s="42">
        <f>99.49823+326.52114+108.70772</f>
        <v>534.72708999999998</v>
      </c>
      <c r="K45" s="39" t="s">
        <v>61</v>
      </c>
    </row>
    <row r="46" spans="1:14" ht="374.25" customHeight="1" thickBot="1" x14ac:dyDescent="0.3">
      <c r="A46" s="118"/>
      <c r="B46" s="10" t="s">
        <v>37</v>
      </c>
      <c r="C46" s="65">
        <f>D46+E46+F46</f>
        <v>5256.95</v>
      </c>
      <c r="D46" s="66">
        <v>489.9</v>
      </c>
      <c r="E46" s="66">
        <v>4031.1</v>
      </c>
      <c r="F46" s="66">
        <v>735.95</v>
      </c>
      <c r="G46" s="65">
        <f>H46+I46+J46</f>
        <v>3816.5483299999996</v>
      </c>
      <c r="H46" s="66">
        <f>296.02468+58.45633</f>
        <v>354.48100999999997</v>
      </c>
      <c r="I46" s="66">
        <f>2444.9446+482.80596</f>
        <v>2927.75056</v>
      </c>
      <c r="J46" s="66">
        <f>446.2043+88.11246</f>
        <v>534.31675999999993</v>
      </c>
      <c r="K46" s="28" t="s">
        <v>62</v>
      </c>
    </row>
    <row r="47" spans="1:14" ht="25.5" customHeight="1" thickBot="1" x14ac:dyDescent="0.3">
      <c r="A47" s="61"/>
      <c r="B47" s="62" t="s">
        <v>32</v>
      </c>
      <c r="C47" s="63">
        <f t="shared" ref="C47:D47" si="4">C45+C46</f>
        <v>9113.5</v>
      </c>
      <c r="D47" s="63">
        <f t="shared" si="4"/>
        <v>849.29</v>
      </c>
      <c r="E47" s="63">
        <f>E45+E46</f>
        <v>6988.3099999999995</v>
      </c>
      <c r="F47" s="63">
        <f t="shared" ref="F47:J47" si="5">F45+F46</f>
        <v>1275.9000000000001</v>
      </c>
      <c r="G47" s="63">
        <f t="shared" si="5"/>
        <v>7636.0090699999992</v>
      </c>
      <c r="H47" s="63">
        <f t="shared" si="5"/>
        <v>709.23225000000002</v>
      </c>
      <c r="I47" s="63">
        <f t="shared" si="5"/>
        <v>5857.7329699999991</v>
      </c>
      <c r="J47" s="63">
        <f t="shared" si="5"/>
        <v>1069.04385</v>
      </c>
      <c r="K47" s="64"/>
    </row>
    <row r="48" spans="1:14" ht="34.5" customHeight="1" thickBot="1" x14ac:dyDescent="0.3">
      <c r="A48" s="24" t="s">
        <v>7</v>
      </c>
      <c r="B48" s="25" t="s">
        <v>15</v>
      </c>
      <c r="C48" s="68">
        <f>C47+C37+C33</f>
        <v>55724.822870999997</v>
      </c>
      <c r="D48" s="68">
        <f t="shared" ref="D48:J48" si="6">D47+D37+D33</f>
        <v>22096.846229999999</v>
      </c>
      <c r="E48" s="68">
        <f t="shared" si="6"/>
        <v>27617.719590000001</v>
      </c>
      <c r="F48" s="68">
        <f t="shared" si="6"/>
        <v>6010.2570510000005</v>
      </c>
      <c r="G48" s="68">
        <f t="shared" si="6"/>
        <v>54247.286351000002</v>
      </c>
      <c r="H48" s="68">
        <f t="shared" si="6"/>
        <v>21956.788489999999</v>
      </c>
      <c r="I48" s="68">
        <f t="shared" si="6"/>
        <v>26487.096959999995</v>
      </c>
      <c r="J48" s="68">
        <f t="shared" si="6"/>
        <v>5803.400901</v>
      </c>
      <c r="K48" s="26"/>
    </row>
    <row r="49" spans="1:11" ht="107.25" customHeight="1" x14ac:dyDescent="0.25">
      <c r="J49" s="1" t="s">
        <v>60</v>
      </c>
    </row>
    <row r="50" spans="1:11" ht="27" customHeight="1" x14ac:dyDescent="0.25"/>
    <row r="51" spans="1:11" ht="18.75" x14ac:dyDescent="0.3">
      <c r="A51" s="27"/>
      <c r="B51" s="27"/>
      <c r="C51" s="27"/>
      <c r="D51" s="27"/>
      <c r="E51" s="27"/>
      <c r="F51" s="27"/>
      <c r="G51" s="27"/>
      <c r="H51" s="27"/>
      <c r="I51" s="27"/>
      <c r="J51" s="27"/>
      <c r="K51" s="27"/>
    </row>
    <row r="52" spans="1:11" ht="18.75" x14ac:dyDescent="0.3">
      <c r="A52" s="27"/>
      <c r="B52" s="27"/>
      <c r="C52" s="27"/>
      <c r="D52" s="27"/>
      <c r="E52" s="27"/>
      <c r="F52" s="27"/>
      <c r="G52" s="27"/>
      <c r="H52" s="27"/>
      <c r="I52" s="27"/>
      <c r="J52" s="27"/>
      <c r="K52" s="27"/>
    </row>
    <row r="53" spans="1:11" s="27" customFormat="1" ht="18.75" x14ac:dyDescent="0.3">
      <c r="A53" s="1"/>
      <c r="B53" s="1"/>
      <c r="C53" s="1"/>
      <c r="D53" s="1"/>
      <c r="E53" s="1"/>
      <c r="F53" s="1"/>
      <c r="G53" s="1"/>
      <c r="H53" s="1"/>
      <c r="I53" s="1"/>
      <c r="J53" s="1"/>
      <c r="K53" s="1"/>
    </row>
    <row r="54" spans="1:11" s="27" customFormat="1" ht="18.75" x14ac:dyDescent="0.3">
      <c r="A54" s="1"/>
      <c r="B54" s="1"/>
      <c r="C54" s="1"/>
      <c r="D54" s="1"/>
      <c r="E54" s="1"/>
      <c r="F54" s="1"/>
      <c r="G54" s="1"/>
      <c r="H54" s="1"/>
      <c r="I54" s="1"/>
      <c r="J54" s="1"/>
      <c r="K54" s="1"/>
    </row>
  </sheetData>
  <mergeCells count="18">
    <mergeCell ref="B43:K43"/>
    <mergeCell ref="A45:A46"/>
    <mergeCell ref="A16:A17"/>
    <mergeCell ref="B44:K44"/>
    <mergeCell ref="A10:A13"/>
    <mergeCell ref="A2:K2"/>
    <mergeCell ref="A3:K3"/>
    <mergeCell ref="A4:A5"/>
    <mergeCell ref="B4:B5"/>
    <mergeCell ref="C4:F4"/>
    <mergeCell ref="G4:J4"/>
    <mergeCell ref="K4:K5"/>
    <mergeCell ref="B7:G7"/>
    <mergeCell ref="B35:K35"/>
    <mergeCell ref="B36:K36"/>
    <mergeCell ref="B39:K39"/>
    <mergeCell ref="B40:K40"/>
    <mergeCell ref="B8:G8"/>
  </mergeCells>
  <pageMargins left="0.15748031496062992" right="0.15748031496062992" top="0.19685039370078741" bottom="0" header="0.15748031496062992" footer="0.15748031496062992"/>
  <pageSetup paperSize="9" scale="51" fitToWidth="5" fitToHeight="5" orientation="landscape" r:id="rId1"/>
  <rowBreaks count="4" manualBreakCount="4">
    <brk id="14" max="10" man="1"/>
    <brk id="22" max="10" man="1"/>
    <brk id="28" max="10" man="1"/>
    <brk id="4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УРМО</vt:lpstr>
      <vt:lpstr>УРМО!Заголовки_для_печати</vt:lpstr>
      <vt:lpstr>УРМО!Область_печати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nagornaya</dc:creator>
  <cp:lastModifiedBy>User</cp:lastModifiedBy>
  <cp:lastPrinted>2020-12-09T00:28:17Z</cp:lastPrinted>
  <dcterms:created xsi:type="dcterms:W3CDTF">2020-04-17T08:24:04Z</dcterms:created>
  <dcterms:modified xsi:type="dcterms:W3CDTF">2021-02-17T03:49:31Z</dcterms:modified>
</cp:coreProperties>
</file>